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1295"/>
  </bookViews>
  <sheets>
    <sheet name="Sheet5" sheetId="1" r:id="rId1"/>
    <sheet name="Sheet1" sheetId="2" r:id="rId2"/>
    <sheet name="Sheet2" sheetId="3" r:id="rId3"/>
  </sheets>
  <definedNames>
    <definedName name="_xlnm.Print_Area" localSheetId="0">Sheet5!$A$1:$H$250</definedName>
    <definedName name="_xlnm.Print_Titles" localSheetId="0">Sheet5!$5:$6</definedName>
    <definedName name="Z_155F7499_2150_4D1D_A33C_609506E2BE56_.wvu.PrintTitles" localSheetId="0" hidden="1">Sheet5!$5:$6</definedName>
    <definedName name="Z_8A68503D_EAEE_49D7_B957_F867E305B493_.wvu.PrintArea" localSheetId="0" hidden="1">Sheet5!$A$1:$H$250</definedName>
    <definedName name="Z_8A68503D_EAEE_49D7_B957_F867E305B493_.wvu.PrintTitles" localSheetId="0" hidden="1">Sheet5!$5:$6</definedName>
    <definedName name="Z_C1CA0EED_2C54_4470_BEA3_7FC59665EB35_.wvu.PrintArea" localSheetId="0" hidden="1">Sheet5!$A$1:$H$250</definedName>
    <definedName name="Z_C1CA0EED_2C54_4470_BEA3_7FC59665EB35_.wvu.PrintTitles" localSheetId="0" hidden="1">Sheet5!$5:$6</definedName>
    <definedName name="Z_C2B771FF_7EA5_48FE_AC7B_8F46ADB6509C_.wvu.PrintArea" localSheetId="0" hidden="1">Sheet5!$A$1:$H$250</definedName>
    <definedName name="Z_C2B771FF_7EA5_48FE_AC7B_8F46ADB6509C_.wvu.PrintTitles" localSheetId="0" hidden="1">Sheet5!$5:$6</definedName>
    <definedName name="Z_E7299FF9_9BFD_4228_A75B_920C4DDCA7D1_.wvu.PrintTitles" localSheetId="0" hidden="1">Sheet5!$5:$6</definedName>
  </definedNames>
  <calcPr calcId="144525"/>
  <customWorkbookViews>
    <customWorkbookView name="Svetlana Sukiasyan - Personal View" guid="{8A68503D-EAEE-49D7-B957-F867E305B493}" mergeInterval="0" personalView="1" maximized="1" xWindow="-8" yWindow="-8" windowWidth="1936" windowHeight="1056" activeSheetId="1"/>
    <customWorkbookView name="Karine Khojabekyan - Personal View" guid="{E7299FF9-9BFD-4228-A75B-920C4DDCA7D1}" mergeInterval="0" personalView="1" maximized="1" xWindow="-8" yWindow="-8" windowWidth="1936" windowHeight="1056" activeSheetId="1" showComments="commIndAndComment"/>
    <customWorkbookView name="Hasmik Grigoryan - Personal View" guid="{155F7499-2150-4D1D-A33C-609506E2BE56}" mergeInterval="0" personalView="1" maximized="1" xWindow="-8" yWindow="-8" windowWidth="1936" windowHeight="1056" activeSheetId="1" showComments="commIndAndComment"/>
    <customWorkbookView name="Marine Shishyan - Личное представление" guid="{C2B771FF-7EA5-48FE-AC7B-8F46ADB6509C}" mergeInterval="0" personalView="1" maximized="1" windowWidth="1916" windowHeight="808" activeSheetId="1"/>
    <customWorkbookView name="Anahit Badalyan - Personal View" guid="{C1CA0EED-2C54-4470-BEA3-7FC59665EB35}" mergeInterval="0" personalView="1" maximized="1" windowWidth="1916" windowHeight="83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1" l="1"/>
  <c r="F58" i="1"/>
  <c r="G58" i="1"/>
  <c r="H58" i="1"/>
  <c r="D58" i="1"/>
  <c r="D91" i="1"/>
  <c r="D75" i="1" l="1"/>
  <c r="E76" i="1" l="1"/>
  <c r="H76" i="1"/>
  <c r="E35" i="1" l="1"/>
  <c r="F35" i="1"/>
  <c r="G35" i="1"/>
  <c r="H35" i="1"/>
  <c r="D39" i="1"/>
  <c r="D118" i="1" l="1"/>
  <c r="D116" i="1" s="1"/>
  <c r="E116" i="1"/>
  <c r="E110" i="1" s="1"/>
  <c r="G116" i="1"/>
  <c r="G110" i="1" s="1"/>
  <c r="H116" i="1"/>
  <c r="H110" i="1" s="1"/>
  <c r="F116" i="1"/>
  <c r="F110" i="1" s="1"/>
  <c r="E42" i="1" l="1"/>
  <c r="F42" i="1"/>
  <c r="G42" i="1"/>
  <c r="H42" i="1"/>
  <c r="D70" i="1" l="1"/>
  <c r="D120" i="1" l="1"/>
  <c r="D119" i="1"/>
  <c r="D112" i="1"/>
  <c r="D212" i="1" l="1"/>
  <c r="D213" i="1"/>
  <c r="D211" i="1"/>
  <c r="E210" i="1"/>
  <c r="F210" i="1"/>
  <c r="H210" i="1"/>
  <c r="G210" i="1"/>
  <c r="D210" i="1" l="1"/>
  <c r="D68" i="1"/>
  <c r="E67" i="1"/>
  <c r="G67" i="1"/>
  <c r="H67" i="1"/>
  <c r="F67" i="1"/>
  <c r="E64" i="1"/>
  <c r="E62" i="1" s="1"/>
  <c r="F64" i="1"/>
  <c r="G64" i="1"/>
  <c r="H64" i="1"/>
  <c r="D66" i="1"/>
  <c r="D65" i="1"/>
  <c r="E60" i="1" l="1"/>
  <c r="H62" i="1"/>
  <c r="H60" i="1" s="1"/>
  <c r="F62" i="1"/>
  <c r="F60" i="1" s="1"/>
  <c r="G62" i="1"/>
  <c r="G60" i="1" s="1"/>
  <c r="D67" i="1"/>
  <c r="D64" i="1"/>
  <c r="D62" i="1" l="1"/>
  <c r="D60" i="1" s="1"/>
  <c r="E206" i="1"/>
  <c r="F206" i="1"/>
  <c r="G206" i="1"/>
  <c r="H206" i="1"/>
  <c r="D108" i="1"/>
  <c r="D107" i="1"/>
  <c r="D106" i="1"/>
  <c r="D105" i="1"/>
  <c r="D104" i="1"/>
  <c r="D103" i="1"/>
  <c r="H101" i="1"/>
  <c r="H99" i="1" s="1"/>
  <c r="G101" i="1"/>
  <c r="G99" i="1" s="1"/>
  <c r="F101" i="1"/>
  <c r="F99" i="1" s="1"/>
  <c r="E101" i="1"/>
  <c r="E99" i="1" s="1"/>
  <c r="D101" i="1" l="1"/>
  <c r="D99" i="1" s="1"/>
  <c r="E128" i="1" l="1"/>
  <c r="F128" i="1"/>
  <c r="G128" i="1"/>
  <c r="H128" i="1"/>
  <c r="D131" i="1"/>
  <c r="D55" i="1"/>
  <c r="E17" i="1" l="1"/>
  <c r="F17" i="1"/>
  <c r="G17" i="1"/>
  <c r="H17" i="1"/>
  <c r="D19" i="1"/>
  <c r="E149" i="1" l="1"/>
  <c r="F149" i="1"/>
  <c r="G149" i="1"/>
  <c r="H149" i="1"/>
  <c r="D69" i="1" l="1"/>
  <c r="D71" i="1"/>
  <c r="D72" i="1"/>
  <c r="D73" i="1"/>
  <c r="D74" i="1"/>
  <c r="D90" i="1"/>
  <c r="F89" i="1"/>
  <c r="D89" i="1" s="1"/>
  <c r="D88" i="1"/>
  <c r="D87" i="1"/>
  <c r="F86" i="1"/>
  <c r="D83" i="1"/>
  <c r="D82" i="1" s="1"/>
  <c r="F82" i="1"/>
  <c r="F76" i="1" s="1"/>
  <c r="D81" i="1"/>
  <c r="D80" i="1" s="1"/>
  <c r="G80" i="1"/>
  <c r="D79" i="1"/>
  <c r="D78" i="1" s="1"/>
  <c r="G78" i="1"/>
  <c r="G76" i="1" l="1"/>
  <c r="D76" i="1"/>
  <c r="D86" i="1"/>
  <c r="D84" i="1" s="1"/>
  <c r="F84" i="1"/>
  <c r="D25" i="1"/>
  <c r="D113" i="1" l="1"/>
  <c r="D114" i="1"/>
  <c r="D121" i="1"/>
  <c r="D122" i="1"/>
  <c r="D189" i="1"/>
  <c r="D180" i="1"/>
  <c r="D181" i="1"/>
  <c r="D182" i="1"/>
  <c r="D183" i="1"/>
  <c r="D179" i="1"/>
  <c r="F177" i="1"/>
  <c r="F174" i="1" s="1"/>
  <c r="G177" i="1"/>
  <c r="G174" i="1" s="1"/>
  <c r="H177" i="1"/>
  <c r="H174" i="1" s="1"/>
  <c r="E177" i="1"/>
  <c r="E174" i="1" s="1"/>
  <c r="D184" i="1"/>
  <c r="D185" i="1"/>
  <c r="E187" i="1"/>
  <c r="F187" i="1"/>
  <c r="G187" i="1"/>
  <c r="H187" i="1"/>
  <c r="D190" i="1"/>
  <c r="D191" i="1"/>
  <c r="D192" i="1"/>
  <c r="D187" i="1" l="1"/>
  <c r="D177" i="1"/>
  <c r="D152" i="1" l="1"/>
  <c r="E94" i="1" l="1"/>
  <c r="E168" i="1" l="1"/>
  <c r="F168" i="1"/>
  <c r="G168" i="1"/>
  <c r="H168" i="1"/>
  <c r="D172" i="1"/>
  <c r="E50" i="1" l="1"/>
  <c r="F50" i="1"/>
  <c r="G50" i="1"/>
  <c r="H50" i="1"/>
  <c r="E202" i="1" l="1"/>
  <c r="F202" i="1"/>
  <c r="G202" i="1"/>
  <c r="H202" i="1"/>
  <c r="D24" i="1"/>
  <c r="F94" i="1" l="1"/>
  <c r="F92" i="1" s="1"/>
  <c r="G94" i="1"/>
  <c r="G92" i="1" s="1"/>
  <c r="H94" i="1"/>
  <c r="E198" i="1" l="1"/>
  <c r="F198" i="1"/>
  <c r="G198" i="1"/>
  <c r="H198" i="1"/>
  <c r="E194" i="1"/>
  <c r="F194" i="1"/>
  <c r="G194" i="1"/>
  <c r="H194" i="1"/>
  <c r="E145" i="1"/>
  <c r="F145" i="1"/>
  <c r="G145" i="1"/>
  <c r="H145" i="1"/>
  <c r="E141" i="1"/>
  <c r="F141" i="1"/>
  <c r="G141" i="1"/>
  <c r="H141" i="1"/>
  <c r="E137" i="1"/>
  <c r="F137" i="1"/>
  <c r="G137" i="1"/>
  <c r="H137" i="1"/>
  <c r="E133" i="1"/>
  <c r="F133" i="1"/>
  <c r="G133" i="1"/>
  <c r="H133" i="1"/>
  <c r="E124" i="1"/>
  <c r="F124" i="1"/>
  <c r="G124" i="1"/>
  <c r="H124" i="1"/>
  <c r="E46" i="1"/>
  <c r="F46" i="1"/>
  <c r="G46" i="1"/>
  <c r="H46" i="1"/>
  <c r="E31" i="1"/>
  <c r="F31" i="1"/>
  <c r="G31" i="1"/>
  <c r="H31" i="1"/>
  <c r="E27" i="1"/>
  <c r="F27" i="1"/>
  <c r="G27" i="1"/>
  <c r="H27" i="1"/>
  <c r="E13" i="1"/>
  <c r="F13" i="1"/>
  <c r="G13" i="1"/>
  <c r="H13" i="1"/>
  <c r="E9" i="1"/>
  <c r="F9" i="1"/>
  <c r="G9" i="1"/>
  <c r="H9" i="1"/>
  <c r="D97" i="1"/>
  <c r="D96" i="1"/>
  <c r="D166" i="1" l="1"/>
  <c r="D167" i="1"/>
  <c r="D165" i="1"/>
  <c r="E163" i="1"/>
  <c r="E160" i="1" s="1"/>
  <c r="D163" i="1" l="1"/>
  <c r="D209" i="1"/>
  <c r="D171" i="1"/>
  <c r="D170" i="1"/>
  <c r="H163" i="1"/>
  <c r="H160" i="1" s="1"/>
  <c r="G163" i="1"/>
  <c r="G160" i="1" s="1"/>
  <c r="F163" i="1"/>
  <c r="F160" i="1" s="1"/>
  <c r="D56" i="1"/>
  <c r="D168" i="1" l="1"/>
  <c r="D147" i="1"/>
  <c r="D145" i="1" s="1"/>
  <c r="D155" i="1" l="1"/>
  <c r="D157" i="1"/>
  <c r="D156" i="1"/>
  <c r="D40" i="1" l="1"/>
  <c r="D250" i="1" l="1"/>
  <c r="D248" i="1" s="1"/>
  <c r="H248" i="1"/>
  <c r="G248" i="1"/>
  <c r="F248" i="1"/>
  <c r="E248" i="1"/>
  <c r="D246" i="1"/>
  <c r="D244" i="1" s="1"/>
  <c r="H244" i="1"/>
  <c r="G244" i="1"/>
  <c r="F244" i="1"/>
  <c r="E244" i="1"/>
  <c r="D242" i="1"/>
  <c r="D240" i="1" s="1"/>
  <c r="H240" i="1"/>
  <c r="G240" i="1"/>
  <c r="F240" i="1"/>
  <c r="E240" i="1"/>
  <c r="D238" i="1"/>
  <c r="D236" i="1" s="1"/>
  <c r="H236" i="1"/>
  <c r="G236" i="1"/>
  <c r="F236" i="1"/>
  <c r="E236" i="1"/>
  <c r="D234" i="1"/>
  <c r="D232" i="1" s="1"/>
  <c r="H232" i="1"/>
  <c r="G232" i="1"/>
  <c r="F232" i="1"/>
  <c r="E232" i="1"/>
  <c r="D230" i="1"/>
  <c r="D228" i="1" s="1"/>
  <c r="H228" i="1"/>
  <c r="G228" i="1"/>
  <c r="F228" i="1"/>
  <c r="E228" i="1"/>
  <c r="D226" i="1"/>
  <c r="D224" i="1" s="1"/>
  <c r="H224" i="1"/>
  <c r="G224" i="1"/>
  <c r="F224" i="1"/>
  <c r="E224" i="1"/>
  <c r="D222" i="1"/>
  <c r="D220" i="1" s="1"/>
  <c r="H220" i="1"/>
  <c r="G220" i="1"/>
  <c r="F220" i="1"/>
  <c r="E220" i="1"/>
  <c r="D218" i="1"/>
  <c r="D216" i="1" s="1"/>
  <c r="H216" i="1"/>
  <c r="G216" i="1"/>
  <c r="F216" i="1"/>
  <c r="F7" i="1" s="1"/>
  <c r="E216" i="1"/>
  <c r="D214" i="1"/>
  <c r="D208" i="1"/>
  <c r="D204" i="1"/>
  <c r="D202" i="1" s="1"/>
  <c r="D200" i="1"/>
  <c r="D198" i="1" s="1"/>
  <c r="D196" i="1"/>
  <c r="D194" i="1" s="1"/>
  <c r="D176" i="1"/>
  <c r="D174" i="1" s="1"/>
  <c r="D162" i="1"/>
  <c r="D160" i="1" s="1"/>
  <c r="D154" i="1"/>
  <c r="D153" i="1"/>
  <c r="D158" i="1"/>
  <c r="D151" i="1"/>
  <c r="D143" i="1"/>
  <c r="D141" i="1" s="1"/>
  <c r="D139" i="1"/>
  <c r="D137" i="1" s="1"/>
  <c r="D135" i="1"/>
  <c r="D133" i="1" s="1"/>
  <c r="D130" i="1"/>
  <c r="D128" i="1" s="1"/>
  <c r="D126" i="1"/>
  <c r="D124" i="1" s="1"/>
  <c r="D94" i="1"/>
  <c r="D54" i="1"/>
  <c r="D53" i="1"/>
  <c r="D52" i="1"/>
  <c r="D48" i="1"/>
  <c r="D46" i="1" s="1"/>
  <c r="D44" i="1"/>
  <c r="D42" i="1" s="1"/>
  <c r="D115" i="1"/>
  <c r="D110" i="1" s="1"/>
  <c r="D38" i="1"/>
  <c r="D37" i="1"/>
  <c r="D33" i="1"/>
  <c r="D31" i="1" s="1"/>
  <c r="D29" i="1"/>
  <c r="D27" i="1" s="1"/>
  <c r="D23" i="1"/>
  <c r="D22" i="1"/>
  <c r="D21" i="1"/>
  <c r="D20" i="1"/>
  <c r="D15" i="1"/>
  <c r="D13" i="1" s="1"/>
  <c r="D11" i="1"/>
  <c r="D9" i="1" s="1"/>
  <c r="G7" i="1" l="1"/>
  <c r="H7" i="1"/>
  <c r="E7" i="1"/>
  <c r="D35" i="1"/>
  <c r="D206" i="1"/>
  <c r="D149" i="1"/>
  <c r="D50" i="1"/>
  <c r="D17" i="1"/>
  <c r="D7" i="1" s="1"/>
</calcChain>
</file>

<file path=xl/sharedStrings.xml><?xml version="1.0" encoding="utf-8"?>
<sst xmlns="http://schemas.openxmlformats.org/spreadsheetml/2006/main" count="223" uniqueCount="179">
  <si>
    <t>Հավելված N 1</t>
  </si>
  <si>
    <t>հազար  դրամներով</t>
  </si>
  <si>
    <t>Ծրագրային դասիչ</t>
  </si>
  <si>
    <t>Բյուջետային գլխավոր կարգադրիչների, ծրագրերի, միջոցառումների և ուղղությունների անվանումները</t>
  </si>
  <si>
    <t>Ընդամենը,</t>
  </si>
  <si>
    <t>այդ թվում՝</t>
  </si>
  <si>
    <t>Ծրագիր</t>
  </si>
  <si>
    <t>Միջոցառում</t>
  </si>
  <si>
    <t>Կառուցման
աշխատանքներ</t>
  </si>
  <si>
    <t>Վերակառուցման,
վերանորոգման և
վերականգնման
աշխատանքներ</t>
  </si>
  <si>
    <t>Նախագծահե-
տազոտական,
գեոդեզիա-
քարտեզագրա-
կան աշխա-
տանքներ</t>
  </si>
  <si>
    <t>Ոչ
ֆինանսական
այլ ակտիվների
ձեռքբերում</t>
  </si>
  <si>
    <t xml:space="preserve">ԸՆԴԱՄԵՆԸ </t>
  </si>
  <si>
    <t xml:space="preserve">այդ թվում՝ </t>
  </si>
  <si>
    <t>ՀՀ ՆԱԽԱԳԱՀԻ ԱՇԽԱՏԱԿԱԶՄ</t>
  </si>
  <si>
    <t>այդ թվում`</t>
  </si>
  <si>
    <t>ՀՀ նախագահի աշխատակազմի տեխնիկական հագեցվածության բարելավում</t>
  </si>
  <si>
    <t>ՀՀ ԱԶԳԱՅԻՆ ԺՈՂՈՎ</t>
  </si>
  <si>
    <t>Ազգային ժողովի տեխնիկական հագեցվածության բարելավում</t>
  </si>
  <si>
    <t>ՀՀ ՎԱՐՉԱՊԵՏԻ ԱՇԽԱՏԱԿԱԶՄ</t>
  </si>
  <si>
    <t>Բնապահպանության և ընդերքի տեսչական մարմնի կարողությունների զարգացում և տեխնիկական հագեցվածության ապահովում</t>
  </si>
  <si>
    <t>Կրթության տեսչական մարմնի կարողությունների զարգացում և տեխնիկական հագեցվածության ապահովում</t>
  </si>
  <si>
    <t>Շուկայի վերահսկողության տեսչական մարմնի կարողությունների զարգացում և տեխնիկական հագեցվածության ապահովում</t>
  </si>
  <si>
    <t>Քաղաքաշինության, տեխնիկական և հրդեհային անվտանգության տեսչական մարմնի կարողությունների զարգացում և տեխնիկական հագեցվածության ապահովում</t>
  </si>
  <si>
    <t>Սննդամթերքի անվտանգության տեսչական մարմնի տեխնիկական հագեցվածության բարելավում</t>
  </si>
  <si>
    <t>ԲԱՐՁՐԱԳՈՒՅՆ ԴԱՏԱԿԱՆ ԽՈՐՀՈՒՐԴ</t>
  </si>
  <si>
    <t>Բարձրագույն դատական խորհրդի տեխնիկական հագեցվածության բարելավում</t>
  </si>
  <si>
    <t>ՀՀ ԴԱՏԱԽԱԶՈՒԹՅՈՒՆ</t>
  </si>
  <si>
    <t>Միգրացիոն ծառայության կարողությունների զարգացում և տեխնիկական հագեցվածության ապահովում</t>
  </si>
  <si>
    <t>ՀՀ ԱՐԴԱՐԱԴԱՏՈՒԹՅԱՆ ՆԱԽԱՐԱՐՈՒԹՅՈՒՆ</t>
  </si>
  <si>
    <t>ՀՀ արդարադատության նախարարության կարողությունների զարգացում և տեխնիկական հագեցվածության ապահովում</t>
  </si>
  <si>
    <t>ՀՀ արդարադատության նախարարության պրոբացիայի ծառայության կարողությունների զարգացում և տեխնիկական հագեցվածության ապահովում</t>
  </si>
  <si>
    <t>Պետական գույքի կառավարման կոմիտեի տեխնիկական հագեցվածության բարելավում</t>
  </si>
  <si>
    <t>ՀՀ ԱՐՏԱՔԻՆ ԳՈՐԾԵՐԻ ՆԱԽԱՐԱՐՈՒԹՅՈՒՆ</t>
  </si>
  <si>
    <t>Արտերկրում ՀՀ դեսպանությունների շենքային պայմանների ապահովում</t>
  </si>
  <si>
    <t>Բնապահպանության նախարարության Անտառային կոմիտեի տեխնիկական կարողությունների ընդլայնում</t>
  </si>
  <si>
    <t>Անտառվերականգնման և անտառապատման աշխատանքներ</t>
  </si>
  <si>
    <t>Ջրային կոմիտեի տեխնիկական հագեցվածության բարելավում</t>
  </si>
  <si>
    <t>Նախնական մասնագիտական (արհեստագործական) և միջին մասնագիտական ուսումնական հաստատությունների շենքային պայմանների բարելավում</t>
  </si>
  <si>
    <t>ք. Վանաձորի գյուղատնտեսական պետական քոլեջի վերակառուցում</t>
  </si>
  <si>
    <t>ՀՀ Գեղարքունիքի մարզ</t>
  </si>
  <si>
    <t>Երևան քաղաք</t>
  </si>
  <si>
    <t xml:space="preserve">թիվ 22 հիմնական դպրոց          </t>
  </si>
  <si>
    <t xml:space="preserve">Մ. Խորենացու անվան թիվ 143 հիմնական դպրոց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</si>
  <si>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գ. Ն. Գետաշենի թիվ 1 միջնակարգ դպրոց </t>
  </si>
  <si>
    <t>Հուշարձանների ամրակայում, նորոգում և վերականգնում</t>
  </si>
  <si>
    <t>Հանրային գրադարանների նյութատեխնիկական բազայի զարգացում</t>
  </si>
  <si>
    <t>Ներդրումներ թատրոնների շենքերի կապիտալ վերանորոգման համար</t>
  </si>
  <si>
    <t>Երաժշտական և արվեստի դպրոցների համար երաժշտական գործիքների ձեռքբերում</t>
  </si>
  <si>
    <t>ՀՀ ՊԱՇՏՊԱՆՈՒԹՅԱՆ ՆԱԽԱՐԱՐՈՒԹՅՈՒՆ</t>
  </si>
  <si>
    <t>ՀՀ պաշտպանության նախարարության շենքային պայմաններ բարելավում</t>
  </si>
  <si>
    <t>Պետական նշանակության ավտոճանապարհների հիմնանորոգում</t>
  </si>
  <si>
    <t>ՀՀ քաղաքացիական ավիացիայի կոմիտեի տեխնիկական հագեցվածության բարելավում</t>
  </si>
  <si>
    <t>ՀՀ ՖԻՆԱՆՍՆԵՐԻ ՆԱԽԱՐԱՐՈՒԹՅՈՒՆ</t>
  </si>
  <si>
    <t>ՀՀ ֆինանսների նախարարության տեխնիկական հագեցվածության բարելավում</t>
  </si>
  <si>
    <t>ՀՀ ԱՐՏԱԿԱՐԳ ԻՐԱՎԻՃԱԿՆԵՐԻ ՆԱԽԱՐԱՐՈՒԹՅՈՒՆ</t>
  </si>
  <si>
    <t>Արտակարգ իրավիճակների նախարարության տեխնիկական հագեցվածության բարելավում</t>
  </si>
  <si>
    <t>ՀՀ ՎԻՃԱԿԱԳՐԱԿԱՆ ԿՈՄԻՏԵ</t>
  </si>
  <si>
    <t>ՀՀ ՀԱՆՐԱՅԻՆ ԾԱՌԱՅՈՒԹՅՈՒՆՆԵՐԸ ԿԱՐԳԱՎՈՐՈՂ ՀԱՆՁՆԱԺՈՂՈՎ</t>
  </si>
  <si>
    <t>Հանրային ծառայությունները կարգավորող հանձնաժողովի տեխնիկական հագեցվածության բարելավում</t>
  </si>
  <si>
    <t>ՀՀ ՏՆՏԵՍԱԿԱՆ ՄՐՑԱԿՑՈՒԹՅԱՆ ՊԱՇՏՊԱՆՈՒԹՅԱՆ ՊԵՏԱԿԱՆ ՀԱՆՁՆԱԺՈՂՈՎ</t>
  </si>
  <si>
    <t>ՀՀ տնտեսական մրցակցության պաշտպանության պետական հանձնաժողովի տեխնիկական հագեցվածության բարելավում</t>
  </si>
  <si>
    <t>Թեմատիկ քարտեզագրության աշխատանքներ</t>
  </si>
  <si>
    <t>Աշխարհագրական անվանումների պետական քարտադարանի թարմացման աշխատանքներ</t>
  </si>
  <si>
    <t>ՀՀ ՊԵՏԱԿԱՆ ԵԿԱՄՈՒՏՆԵՐԻ ԿՈՄԻՏԵ</t>
  </si>
  <si>
    <t>ՀՀ պետական եկամուտների կոմիտեի  շենքային ապահովվածության բարելավում</t>
  </si>
  <si>
    <t>ՀՀ պետական եկամուտների կոմիտեի  շենքային պայմանների բարելավում</t>
  </si>
  <si>
    <t>ՀՀ ԱԶԳԱՅԻՆ ԱՆՎՏԱՆԳՈՒԹՅԱՆ ԾԱՌԱՅՈՒԹՅՈՒՆ</t>
  </si>
  <si>
    <t>Ազգային անվտանգության համակարգի տեխնիկական հագեցվածության բարելավում</t>
  </si>
  <si>
    <t>Ազգային անվտանգության համակարգի կողմից ծառայությունների մատուցման ապահովման համար ոչ նյութական հիմնական միջոցների ձեռբերում</t>
  </si>
  <si>
    <t>ՀՀ ՈՍՏԻԿԱՆՈՒԹՅՈՒՆ</t>
  </si>
  <si>
    <t>ՀՀ ոստիկանության բժշկական  վարչության տեխնիկական հագեցվածության բարելավում</t>
  </si>
  <si>
    <t>Պետական պահպանության ծառայություններ մատուցող ՀՀ ոստիկանության ստորաբաժանումների կարիքի բավարարում</t>
  </si>
  <si>
    <t>ՀՀ ՀԱՇՎԵՔՆՆԻՉ ՊԱԼԱՏ</t>
  </si>
  <si>
    <t>Հաշվեքննիչ պալատի տեխնիկական հագեցվածության բարելավում</t>
  </si>
  <si>
    <t>ՄԱՐԴՈՒ ԻՐԱՎՈՒՆՔՆԵՐԻ ՊԱՇՏՊԱՆԻ ԱՇԽԱՏԱԿԱԶՄ</t>
  </si>
  <si>
    <t>ՀՀ ՔՆՆՉԱԿԱՆ ԿՈՄԻՏԵ</t>
  </si>
  <si>
    <t>ՀՀ քննչական կոմիտեի տեխնիկական հագեցվածության բարելավում</t>
  </si>
  <si>
    <t>ՀՀ ՔԱՂԱՔԱՇԻՆՈՒԹՅԱՆ ԿՈՄԻՏԵ</t>
  </si>
  <si>
    <t>Նորմատիվատեխնիկական փաստաթղթերի մշակում և տեղայնացում</t>
  </si>
  <si>
    <t>Միկրոռեգիոնալ մակարդակի համակցված տարածական պլանավորման փաստաթղթերի մշակում</t>
  </si>
  <si>
    <t>Քաղաքաշինության կոմիտեի կարողությունների զարգացում և տեխնիկական հագեցվածության ապահովում</t>
  </si>
  <si>
    <t>Հարկադիր կատարման ծառայության տեխնիկական հագեցվածության բարելավում</t>
  </si>
  <si>
    <t>ՀՀ ԱՐԱԳԱԾՈՏՆԻ ՄԱՐԶՊԵՏԱՐԱՆ</t>
  </si>
  <si>
    <t>ՀՀ Արագածոտնի մարզպետարանի տեխնիկական հագեցվածության բարելավում</t>
  </si>
  <si>
    <t>ՀՀ ԱՐԱՐԱՏԻ ՄԱՐԶՊԵՏԱՐԱՆ</t>
  </si>
  <si>
    <t>ՀՀ Արարատի մարզպետարանի տեխնիկական հագեցվածության բարելավում</t>
  </si>
  <si>
    <t>ՀՀ ԱՐՄԱՎԻՐԻ ՄԱՐԶՊԵՏԱՐԱՆ</t>
  </si>
  <si>
    <t>ՀՀ Արմավիրի մարզպետարանի տեխնիկական հագեցվածության բարելավում</t>
  </si>
  <si>
    <t>ՀՀ ԳԵՂԱՐՔՈՒՆԻՔԻ ՄԱՐԶՊԵՏԱՐԱՆ</t>
  </si>
  <si>
    <t>ՀՀ Գեղարքունիքի մարզպետարանի տեխնիկական հագեցվածության բարելավում</t>
  </si>
  <si>
    <t>ՀՀ ԼՈՌՈՒ ՄԱՐԶՊԵՏԱՐԱՆ</t>
  </si>
  <si>
    <t>ՀՀ Լոռու մարզպետարանի տեխնիկական հագեցվածության բարելավում</t>
  </si>
  <si>
    <t>ՀՀ ՇԻՐԱԿԻ ՄԱՐԶՊԵՏԱՐԱՆ</t>
  </si>
  <si>
    <t>ՀՀ Շիրակ մարզպետարանի տեխնիկական հագեցվածության բարելավում</t>
  </si>
  <si>
    <t>ՀՀ ՍՅՈՒՆԻՔԻ ՄԱՐԶՊԵՏԱՐԱՆ</t>
  </si>
  <si>
    <t>ՀՀ Սյունիքի մարզպետարանի տեխնիկական հագեցվածության բարելավում</t>
  </si>
  <si>
    <t>ՀՀ ՎԱՅՈՑ ՁՈՐԻ ՄԱՐԶՊԵՏԱՐԱՆ</t>
  </si>
  <si>
    <t>ՀՀ Վայոց ձորի մարզպետարանի տեխնիկական հագեցվածության բարելավում</t>
  </si>
  <si>
    <t>ՀՀ ՏԱՎՈՒՇԻ ՄԱՐԶՊԵՏԱՐԱՆ</t>
  </si>
  <si>
    <t>ՀՀ Տավուշի մարզպետարանի տեխնիկական հագեցվածության բարելավում</t>
  </si>
  <si>
    <t>Աղյուսակ N 3</t>
  </si>
  <si>
    <t>Դատախազության տեխնիկական հագեցվածության բարելավում</t>
  </si>
  <si>
    <t>ՀՀ վիճակագրական կոմիտեի տեխնիկական հագեցվածության բարելավում</t>
  </si>
  <si>
    <t>Նախագծահետազոտական փաստաթղթերի կազմման աշխատանքներ</t>
  </si>
  <si>
    <t>ՀՀ մարդու իրավունքների պաշտպանի աշխատակազմի  տեխնիկական հագեցվածության բարելավում</t>
  </si>
  <si>
    <t>Հայաստանի Հանրապետության 2020 թվականի պետական բյուջեով նախատեսված ոչ ֆինանսական ակտիվների գծով բյուջետային ծախսերի բաշխումն ըստ բյուջետային գլխավոր կարգադրիչների, ծրագրերի, միջոցառումների և ուղղությունների (առանց օտարերկրյա պետությունների և միջազգային կազմակերպությունների կողմից Հայաստանի Հանրապետությանը տրամադրված նպատակային վարկերի և դրամաշնորհների հաշվին իրականացվելիք ծրագրերի)</t>
  </si>
  <si>
    <t>Ազգային տարածական տվյալների ենթակառուցվածքների մշակման  բնագավառում նախատեսվող աշխատանքներ</t>
  </si>
  <si>
    <t>ՀՀ անտառապատ շրջաններում 2-րդ դասի GNSS հիմնակետերի ստեղծման աշխատանքներ</t>
  </si>
  <si>
    <t>ՀՀ ՏԱՐԱԾՔԱՅԻՆ ԿԱՌԱՎԱՐՄԱՆ ԵՎ ԵՆԹԱԿԱՌՈՒՑՎԱԾՔՆԵՐԻ ՆԱԽԱՐԱՐՈՒԹՅՈՒՆ</t>
  </si>
  <si>
    <t>ՀԱՅԱՍՏԱՆԻ ՀԱՆՐԱՅԻՆ ՀԵՌՈՒՍՏԱՌԱԴԻՈԸՆԿԵՐՈՒԹՅԱՆ ԽՈՐՀՈՒՐԴ</t>
  </si>
  <si>
    <t>Հանրային հեռուստառադիոընկերության խորհրդի տեխնիկական հագեցվածության բարելավում</t>
  </si>
  <si>
    <t>ՀՀ տարածքային կառավարման և ենթակառուցվածքների նախարարության կարողությունների զարգացում և տեխնիկական հագեցվածության ապահովում</t>
  </si>
  <si>
    <t xml:space="preserve"> ՀՀ ոստիկանության «Ճանապարհային ոստիկանություն» ծառայության կարիքի բավարարում</t>
  </si>
  <si>
    <t xml:space="preserve"> ՀՀ ոստիկանության անձնագրային և վիզաների վարչության տեխնիկական կարիքի բավարարում</t>
  </si>
  <si>
    <t xml:space="preserve"> ՀՀ Լոռու մարզ</t>
  </si>
  <si>
    <t xml:space="preserve"> Կրթական օբյեկտների շենքային պայմանների բարելավում</t>
  </si>
  <si>
    <t>Ջրային տնտեսության հիդրոտեխնիկական սարքավորումների տեղադրում</t>
  </si>
  <si>
    <t>ՀՀ  ՊԵԿ Գավառ քաղաքի Հերոս քաղաք Նովոռոսիյսկի թիվ 4 հասցեի վարչական շենքի վերանորոգման աշխատանքներ</t>
  </si>
  <si>
    <t>Ապարանի Բաղրամյան 43 հասցեում գտնվող  վթարային շենքի փոխարեն նոր բնակելի շենքի կառուցում</t>
  </si>
  <si>
    <t>Բնակարանային շինարարություն</t>
  </si>
  <si>
    <t>Հոսպիտալների և բուժկետերի բժշկական սարքավորումներով համալրում</t>
  </si>
  <si>
    <t>Բնապահպանության նախարարության տեխնիկական կարողությունների ընդլայնում</t>
  </si>
  <si>
    <t>Գրադարանային ֆոնդի համալրում</t>
  </si>
  <si>
    <t xml:space="preserve"> ՀՀ կրթության, գիտության, մշակույթի և սպորտի նախարարության կարողությունների զարգացում և տեխնիկական հագեցվածության ապահովում_x000D_
</t>
  </si>
  <si>
    <t xml:space="preserve"> Առողջապահության և աշխատանքի տեսչական մարմնի կարողությունների զարգացում և տեխնիկական հագեցվածության ապահովում</t>
  </si>
  <si>
    <t xml:space="preserve"> Լեզվի կոմիտեի կարողությունների զարգացում և տեխնիկական հագեցվածության ապահովում_x000D_</t>
  </si>
  <si>
    <t>ք. Վանաձոր, Տարոն-4, Էներգետիկների թաղամաս  թիվ 4 բ բնակելի շենքի կիսակառուցի ավարտման նախագծահետազոտական աշխատանքներ</t>
  </si>
  <si>
    <t>Սպիտակ քաղաքում նոր բնակելի շենքի կառուցման նախագծահետազոտական աշխատանքներ</t>
  </si>
  <si>
    <t>ք. Գյումրի, Մսի կոմբինատ թաղամաս Լիսինյան թիվ 1  բնակելի շենքի կիսակառուցի ավարտման նախագծահետազոտական աշխատանքներ</t>
  </si>
  <si>
    <t>ք. Գյումրի, Մուշ-2 թաղամաս բ/շ 4-3ա   բնակելի շենքի կիսակառուցի ավարտման նախագծահետազոտական աշխատանքներ</t>
  </si>
  <si>
    <t>ք. Գյումրի, Մուշ-2 թաղամաս բ/շ 4-3բ   բնակելի շենքի կիսակառուցի ավարտման նախագծահետազոտական աշխատանքներ</t>
  </si>
  <si>
    <t>Ազգային անվտանգության համակարգի շենքային ապահովվածության բարելավում</t>
  </si>
  <si>
    <t>որից՝</t>
  </si>
  <si>
    <t>ՀՀ ԱԱԾ ՍԶ 5070 զ/մ 13-րդ ՍՈՒ-ի սպայական բնակարանների կառուցում</t>
  </si>
  <si>
    <t>ՀՀ ԱԱԾ ՍԶ 5070 զ/մ ջոկատի տարածքում պահեստի կառուցում</t>
  </si>
  <si>
    <t>ՀՀ ԱԱԾ ՍԶ 5070 զ/մ 3-րդ ՍՈՒ-ի զորանոցի և օժանդակ շինությունների կապիտալ վերանորոգում</t>
  </si>
  <si>
    <t>ՀՀ ԱԱԾ Վայոց-Ձորի ՄՎ Վայքի բաժնի վարչական շենքի կապիտալ վերանորոգում</t>
  </si>
  <si>
    <t>ՀՀ ԱԱԾ և ՀՀ ԱԱԾ ՍԶ ստորաբաժանումների նախագծանախահաշվային փաստաթղթերի պատրաստում թվով 10 հատ</t>
  </si>
  <si>
    <t>Ազգային անվտանգության համակարգի տրանսպորտային սարքավորումների հագեցվածության բարելավում</t>
  </si>
  <si>
    <t>ՀՀ  ՇՐՋԱԿԱ ՄԻՋԱՎԱՅՐԻ  ՆԱԽԱՐԱՐՈՒԹՅՈՒՆ</t>
  </si>
  <si>
    <t>ՀՀ ԷԿՈՆՈՄԻԿԱՅԻ ՆԱԽԱՐԱՐՈՒԹՅՈՒՆ</t>
  </si>
  <si>
    <t>ՀՀ ԿՐԹՈՒԹՅԱՆ, ԳԻՏՈՒԹՅԱՆ, ՄՇԱԿՈՒՅԹԻ ԵՎ ՍՊՈՐՏԻ ՆԱԽԱՐԱՐՈՒԹՅՈՒՆ</t>
  </si>
  <si>
    <t>Երևանի զարդարվեստի արհեստագործական պետական ուսումնարան</t>
  </si>
  <si>
    <t xml:space="preserve"> ՀՀ Սյունիքի մարզ</t>
  </si>
  <si>
    <t>Սյունիքի տարածաշրջանային պետական քոլեջ</t>
  </si>
  <si>
    <t>ՀՀ վարչապետի աշխատակազմի տեխնիկական հագեցվածության բարելավում</t>
  </si>
  <si>
    <t>Անտառկառավարման պլանների կազմում</t>
  </si>
  <si>
    <t>Ռեֆերենց կայանների կառուցման, դիտարկման և կայանների ցանցի հավասարակշռման աշխատանքներ</t>
  </si>
  <si>
    <t>ՀՀ շրջակա միջավայրի նախարարության Անտառային կոմիտեի շենքային պայմանների բարելավում</t>
  </si>
  <si>
    <t>ՀՀ ԱՇԽԱՏԱՆՔԻ ԵՎ ՍՈՑԻԱԼԱԿԱՆ ՀԱՐՑԵՐԻ ՆԱԽԱՐԱՐՈՒԹՅՈՒՆ</t>
  </si>
  <si>
    <t>ՀՀ ՊԵԿ Արևելյան մաքսատուն-վարչության Բագրատաշենի մաքսային կետի վերակառուցման աշխատանքների նախագծանախահաշվային փաստաթղթերի ձեռքբերում</t>
  </si>
  <si>
    <t>ՀՀ ՊԵԿ Հարավային մաքսատուն-վարչության վարչական շենքի վերակառուցման աշխատանքների նախագծանախահաշվային փաստաթղթերի ձեռքբերում</t>
  </si>
  <si>
    <t>ՀՀ ՊԵԿ Սյունիքի մարզի Ագարակ համայնքում ծառայողական շենքի կառուցման աշխատանքների նախագծանախահաշվային փաստաթղթերի ձեռքբերում</t>
  </si>
  <si>
    <t>ՀՀ  ՊԵԿ ք. Երևան, Արարատյան 90 հասցեի վարչական շենքի վերանորոգման աշխատանքների նախագծանախահաշվային փաստաթղթերի ձեռքբերում</t>
  </si>
  <si>
    <t>ՀՀ  ՊԵԿ Հյուսիսային մաքսատուն-վարչության վարչական շենքի և օժանդակ շինությունների վերանորոգման աշխատանքների նախագծանախահաշվային փաստաթղթերի ձեռքբերում</t>
  </si>
  <si>
    <t>ՀՀ ԿԱԴԱՍՏՐԻ ԿՈՄԻՏԵ</t>
  </si>
  <si>
    <t>ՀՀ կադաստրի կոմիտեի տեխնիկական հագեցվածության բարելավում</t>
  </si>
  <si>
    <t>ՀՀ կադաստրի կոմիտեի ծառայությունների մատուցման համար ոչ նյութական հիմնական միջոցների ձեռքբերում</t>
  </si>
  <si>
    <t>ՀՀ Լոռու մարզ</t>
  </si>
  <si>
    <t>Դսեղ, Բարձրաքաշ Սբ Գրիգոր վանական համալիրի ամրակայում</t>
  </si>
  <si>
    <t>ՀՀ Սյունիքի մարզ</t>
  </si>
  <si>
    <t>Բնունիս, Սբ Աստվածածին եկեղեցու վերականգնում</t>
  </si>
  <si>
    <t>1. Վերականգնողական աշխատանքներ,</t>
  </si>
  <si>
    <t>որից`</t>
  </si>
  <si>
    <t>ՀՀ Գեղարքունիքի մարզի համայնքների (մասնակի) միկրոռեգիոնալ մակարդակի` համակցված տարածական պլանավորման թվով 3 փաստաթղթերի նախագծերի մշակում (տարածքային հատակագծման նախագծերի և փորձաքննությունների մասով)</t>
  </si>
  <si>
    <t>ՀՀ Շիրակի մարզի համայնքների (մասնակի) միկրոռեգիոնալ մակարդակի` համակցված տարածական պլանավորման թվով 6 փաստաթղթերի նախագծի մշակում (տարածքային հատակագծման նախագծի և փորձաքննությունների մասով)</t>
  </si>
  <si>
    <t>ՀՀ Արագածոտնի մարզի համայնքների միկրոռեգիոնալ մակարդակի` համակցված տարածական պլանավորման թվով 11 փաստաթղթերի նախագծերի մշակում (տարածքային հատակագծման նախագծերի և փորձաքննությունների մասով)</t>
  </si>
  <si>
    <t>Հեր-Հերի ջրամբարից ինքնահոս ջրատարի կառուցում</t>
  </si>
  <si>
    <t>Ալավերդի համայնքի Սանահին վանքային համալիրի Սբ Ամենափրկիչ եկեղեցու տանիքների նորոգում</t>
  </si>
  <si>
    <t>ՀՀ էկոնոմիկայի նախարարության տեխնիկական հագեցվածության բարելավում</t>
  </si>
  <si>
    <t xml:space="preserve">Պետական գույքի կառավարման կոմիտեի ենթակայության շենքերի պայմանների բարելավում </t>
  </si>
  <si>
    <t>Աջակցություն համայնքներին մարզական հաստատությունների շենքային պայմանների բարելավման համար</t>
  </si>
  <si>
    <t>ք.Երևան, Արշակունյաց 4 հասցեի շենքի վերելակի ապամոնտաժման և նորի տեղադրման աշխատանքներ</t>
  </si>
  <si>
    <t xml:space="preserve">ՀՀ պետական եկամուտների կոմիտեի տեխնիկական հագեցվածության բարելավում </t>
  </si>
  <si>
    <t>Քրեակատարողական ծառայության կարողությունների զարգարում և տեխնիկական հագվեցվածության բարելավում</t>
  </si>
  <si>
    <t>Ռազմական նշանակության պաշարների ձևավորում և կուտակում</t>
  </si>
  <si>
    <t>Ուսուցչի օրվա առթիվ հանրակրթական ուսումնական հաստատությունների դաստիարակներին պարգևատրում</t>
  </si>
  <si>
    <t>Փոքրաքանակ երեխաներով համալրված հանրակրթական դպրոցների մոդուլային շենքերի կառուցում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</si>
</sst>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_);\(#,##0.0\)"/>
    <numFmt numFmtId="165" formatCode="#,##0.0"/>
  </numFmts>
  <fonts count="36" x14ac:knownFonts="1"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b/>
      <sz val="10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i/>
      <sz val="12"/>
      <name val="GHEA Grapalat"/>
      <family val="3"/>
    </font>
    <font>
      <b/>
      <i/>
      <sz val="12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sz val="10"/>
      <color rgb="FF9C6500"/>
      <name val="Calibri"/>
      <family val="2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2"/>
      <name val="Arial Armenian"/>
      <family val="2"/>
    </font>
    <font>
      <b/>
      <u/>
      <sz val="12"/>
      <name val="GHEA Grapalat"/>
      <family val="3"/>
    </font>
    <font>
      <b/>
      <sz val="12"/>
      <color theme="1"/>
      <name val="GHEA Grapalat"/>
      <family val="3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4" fillId="0" borderId="0"/>
    <xf numFmtId="0" fontId="3" fillId="0" borderId="0"/>
    <xf numFmtId="0" fontId="15" fillId="3" borderId="0" applyNumberFormat="0" applyBorder="0" applyAlignment="0" applyProtection="0"/>
    <xf numFmtId="0" fontId="13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8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4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10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9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8" fillId="22" borderId="8" applyNumberFormat="0" applyAlignment="0" applyProtection="0"/>
    <xf numFmtId="0" fontId="19" fillId="23" borderId="9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12" borderId="8" applyNumberFormat="0" applyAlignment="0" applyProtection="0"/>
    <xf numFmtId="0" fontId="26" fillId="0" borderId="13" applyNumberFormat="0" applyFill="0" applyAlignment="0" applyProtection="0"/>
    <xf numFmtId="0" fontId="27" fillId="24" borderId="0" applyNumberFormat="0" applyBorder="0" applyAlignment="0" applyProtection="0"/>
    <xf numFmtId="1" fontId="33" fillId="0" borderId="0"/>
    <xf numFmtId="1" fontId="33" fillId="0" borderId="0"/>
    <xf numFmtId="1" fontId="33" fillId="0" borderId="0"/>
    <xf numFmtId="0" fontId="2" fillId="0" borderId="0"/>
    <xf numFmtId="0" fontId="11" fillId="0" borderId="0"/>
    <xf numFmtId="0" fontId="11" fillId="0" borderId="0"/>
    <xf numFmtId="0" fontId="3" fillId="25" borderId="14" applyNumberFormat="0" applyFont="0" applyAlignment="0" applyProtection="0"/>
    <xf numFmtId="0" fontId="28" fillId="22" borderId="15" applyNumberFormat="0" applyAlignment="0" applyProtection="0"/>
    <xf numFmtId="0" fontId="32" fillId="0" borderId="0"/>
    <xf numFmtId="0" fontId="32" fillId="0" borderId="0"/>
    <xf numFmtId="0" fontId="32" fillId="0" borderId="0"/>
    <xf numFmtId="0" fontId="29" fillId="0" borderId="0" applyNumberFormat="0" applyFill="0" applyBorder="0" applyAlignment="0" applyProtection="0"/>
    <xf numFmtId="0" fontId="30" fillId="0" borderId="16" applyNumberFormat="0" applyFill="0" applyAlignment="0" applyProtection="0"/>
    <xf numFmtId="0" fontId="31" fillId="0" borderId="0" applyNumberFormat="0" applyFill="0" applyBorder="0" applyAlignment="0" applyProtection="0"/>
    <xf numFmtId="0" fontId="14" fillId="0" borderId="0"/>
    <xf numFmtId="1" fontId="33" fillId="0" borderId="0"/>
    <xf numFmtId="0" fontId="3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0" borderId="0" xfId="0" applyFont="1" applyAlignment="1">
      <alignment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6" fillId="0" borderId="0" xfId="0" applyNumberFormat="1" applyFont="1" applyFill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textRotation="90" wrapText="1"/>
    </xf>
    <xf numFmtId="49" fontId="8" fillId="0" borderId="6" xfId="0" applyNumberFormat="1" applyFont="1" applyFill="1" applyBorder="1" applyAlignment="1">
      <alignment horizontal="center" vertical="center" textRotation="90" wrapText="1"/>
    </xf>
    <xf numFmtId="0" fontId="8" fillId="0" borderId="6" xfId="0" applyNumberFormat="1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0" borderId="6" xfId="70" applyFont="1" applyBorder="1" applyAlignment="1">
      <alignment horizontal="center" vertical="center" wrapText="1"/>
    </xf>
    <xf numFmtId="0" fontId="8" fillId="0" borderId="0" xfId="70" applyFont="1" applyAlignment="1">
      <alignment vertical="center" wrapText="1"/>
    </xf>
    <xf numFmtId="0" fontId="8" fillId="2" borderId="6" xfId="70" applyFont="1" applyFill="1" applyBorder="1" applyAlignment="1">
      <alignment horizontal="center" vertical="center" wrapText="1"/>
    </xf>
    <xf numFmtId="0" fontId="8" fillId="2" borderId="6" xfId="70" applyFont="1" applyFill="1" applyBorder="1" applyAlignment="1">
      <alignment horizontal="left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left" vertical="center" wrapText="1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165" fontId="5" fillId="0" borderId="6" xfId="0" applyNumberFormat="1" applyFont="1" applyBorder="1" applyAlignment="1">
      <alignment horizontal="center" vertical="center" wrapText="1"/>
    </xf>
    <xf numFmtId="165" fontId="8" fillId="2" borderId="6" xfId="70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5" fillId="0" borderId="6" xfId="1" applyNumberFormat="1" applyFont="1" applyFill="1" applyBorder="1" applyAlignment="1">
      <alignment horizontal="center" vertical="center" wrapText="1"/>
    </xf>
    <xf numFmtId="165" fontId="5" fillId="0" borderId="6" xfId="3" applyNumberFormat="1" applyFont="1" applyBorder="1" applyAlignment="1" applyProtection="1">
      <alignment horizontal="center" vertical="center" wrapText="1"/>
      <protection locked="0"/>
    </xf>
    <xf numFmtId="165" fontId="8" fillId="0" borderId="0" xfId="0" applyNumberFormat="1" applyFont="1" applyAlignment="1">
      <alignment vertical="center" wrapText="1"/>
    </xf>
    <xf numFmtId="165" fontId="9" fillId="0" borderId="6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 wrapText="1"/>
    </xf>
    <xf numFmtId="165" fontId="8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165" fontId="8" fillId="2" borderId="6" xfId="2" applyNumberFormat="1" applyFont="1" applyFill="1" applyBorder="1" applyAlignment="1">
      <alignment horizontal="center" vertical="center" wrapText="1"/>
    </xf>
    <xf numFmtId="164" fontId="8" fillId="2" borderId="6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 wrapText="1"/>
    </xf>
    <xf numFmtId="165" fontId="8" fillId="2" borderId="7" xfId="0" applyNumberFormat="1" applyFont="1" applyFill="1" applyBorder="1" applyAlignment="1">
      <alignment horizontal="center" vertical="center" wrapText="1"/>
    </xf>
    <xf numFmtId="165" fontId="8" fillId="2" borderId="6" xfId="1" applyNumberFormat="1" applyFont="1" applyFill="1" applyBorder="1" applyAlignment="1">
      <alignment horizontal="center" vertical="center" wrapText="1"/>
    </xf>
    <xf numFmtId="165" fontId="5" fillId="2" borderId="6" xfId="1" applyNumberFormat="1" applyFont="1" applyFill="1" applyBorder="1" applyAlignment="1">
      <alignment horizontal="center" vertical="center" wrapText="1"/>
    </xf>
    <xf numFmtId="165" fontId="9" fillId="2" borderId="6" xfId="0" applyNumberFormat="1" applyFont="1" applyFill="1" applyBorder="1" applyAlignment="1">
      <alignment horizontal="center" vertical="center" wrapText="1"/>
    </xf>
    <xf numFmtId="165" fontId="5" fillId="2" borderId="0" xfId="0" applyNumberFormat="1" applyFont="1" applyFill="1" applyAlignment="1">
      <alignment vertical="center" wrapText="1"/>
    </xf>
    <xf numFmtId="165" fontId="5" fillId="0" borderId="0" xfId="0" applyNumberFormat="1" applyFont="1" applyAlignment="1">
      <alignment horizontal="center" vertical="center" wrapText="1"/>
    </xf>
    <xf numFmtId="0" fontId="35" fillId="2" borderId="6" xfId="0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4" fillId="0" borderId="0" xfId="0" applyNumberFormat="1" applyFont="1" applyFill="1" applyAlignment="1">
      <alignment horizontal="right" vertical="center" wrapText="1"/>
    </xf>
    <xf numFmtId="0" fontId="6" fillId="0" borderId="0" xfId="0" applyNumberFormat="1" applyFont="1" applyFill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</cellXfs>
  <cellStyles count="79">
    <cellStyle name="20% - Accent1 2" xfId="18"/>
    <cellStyle name="20% - Accent2 2" xfId="19"/>
    <cellStyle name="20% - Accent3 2" xfId="20"/>
    <cellStyle name="20% - Accent4 2" xfId="21"/>
    <cellStyle name="20% - Accent5 2" xfId="22"/>
    <cellStyle name="20% - Accent6 2" xfId="23"/>
    <cellStyle name="40% - Accent1 2" xfId="24"/>
    <cellStyle name="40% - Accent2 2" xfId="25"/>
    <cellStyle name="40% - Accent3 2" xfId="26"/>
    <cellStyle name="40% - Accent4 2" xfId="27"/>
    <cellStyle name="40% - Accent5 2" xfId="28"/>
    <cellStyle name="40% - Accent6 2" xfId="29"/>
    <cellStyle name="60% - Accent1 2" xfId="30"/>
    <cellStyle name="60% - Accent2 2" xfId="31"/>
    <cellStyle name="60% - Accent3 2" xfId="32"/>
    <cellStyle name="60% - Accent4 2" xfId="33"/>
    <cellStyle name="60% - Accent5 2" xfId="34"/>
    <cellStyle name="60% - Accent6 2" xfId="35"/>
    <cellStyle name="Accent1 2" xfId="36"/>
    <cellStyle name="Accent2 2" xfId="37"/>
    <cellStyle name="Accent3 2" xfId="38"/>
    <cellStyle name="Accent4 2" xfId="39"/>
    <cellStyle name="Accent5 2" xfId="40"/>
    <cellStyle name="Accent6 2" xfId="41"/>
    <cellStyle name="Bad 2" xfId="42"/>
    <cellStyle name="Calculation 2" xfId="43"/>
    <cellStyle name="Check Cell 2" xfId="44"/>
    <cellStyle name="Comma" xfId="1" builtinId="3"/>
    <cellStyle name="Comma 2" xfId="6"/>
    <cellStyle name="Comma 2 2" xfId="10"/>
    <cellStyle name="Comma 2 2 2" xfId="45"/>
    <cellStyle name="Comma 2 3" xfId="3"/>
    <cellStyle name="Comma 3" xfId="9"/>
    <cellStyle name="Comma 3 2" xfId="46"/>
    <cellStyle name="Comma 3 2 2" xfId="77"/>
    <cellStyle name="Comma 4" xfId="12"/>
    <cellStyle name="Comma 5" xfId="5"/>
    <cellStyle name="Comma 6" xfId="76"/>
    <cellStyle name="Explanatory Text 2" xfId="47"/>
    <cellStyle name="Good 2" xfId="48"/>
    <cellStyle name="Heading 1 2" xfId="49"/>
    <cellStyle name="Heading 2 2" xfId="50"/>
    <cellStyle name="Heading 3 2" xfId="51"/>
    <cellStyle name="Heading 4 2" xfId="52"/>
    <cellStyle name="Input 2" xfId="53"/>
    <cellStyle name="Linked Cell 2" xfId="54"/>
    <cellStyle name="Neutral 2" xfId="15"/>
    <cellStyle name="Neutral 3" xfId="55"/>
    <cellStyle name="Normal" xfId="0" builtinId="0"/>
    <cellStyle name="Normal 10" xfId="74"/>
    <cellStyle name="Normal 11" xfId="75"/>
    <cellStyle name="Normal 2" xfId="2"/>
    <cellStyle name="Normal 2 2" xfId="56"/>
    <cellStyle name="Normal 2 3" xfId="57"/>
    <cellStyle name="Normal 3" xfId="8"/>
    <cellStyle name="Normal 3 2" xfId="13"/>
    <cellStyle name="Normal 3 2 2" xfId="58"/>
    <cellStyle name="Normal 3_HavelvacN2axjusakN3" xfId="16"/>
    <cellStyle name="Normal 4" xfId="11"/>
    <cellStyle name="Normal 4 2" xfId="14"/>
    <cellStyle name="Normal 5" xfId="17"/>
    <cellStyle name="Normal 5 2" xfId="59"/>
    <cellStyle name="Normal 5 2 2" xfId="78"/>
    <cellStyle name="Normal 6" xfId="60"/>
    <cellStyle name="Normal 7" xfId="61"/>
    <cellStyle name="Normal 8" xfId="4"/>
    <cellStyle name="Normal 9" xfId="73"/>
    <cellStyle name="Note 2" xfId="62"/>
    <cellStyle name="Output 2" xfId="63"/>
    <cellStyle name="Percent 2" xfId="7"/>
    <cellStyle name="Style 1" xfId="64"/>
    <cellStyle name="Style 1 2" xfId="65"/>
    <cellStyle name="Style 1 2 2" xfId="72"/>
    <cellStyle name="Style 1_verchnakan_ax21-25_2018" xfId="66"/>
    <cellStyle name="Title 2" xfId="67"/>
    <cellStyle name="Total 2" xfId="68"/>
    <cellStyle name="Warning Text 2" xfId="69"/>
    <cellStyle name="Обычный 2" xfId="70"/>
    <cellStyle name="Обычный 2 2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abSelected="1" zoomScaleNormal="100" workbookViewId="0">
      <selection activeCell="C20" sqref="C20"/>
    </sheetView>
  </sheetViews>
  <sheetFormatPr defaultColWidth="9.140625" defaultRowHeight="17.25" x14ac:dyDescent="0.2"/>
  <cols>
    <col min="1" max="1" width="7.42578125" style="4" customWidth="1"/>
    <col min="2" max="2" width="9.42578125" style="4" customWidth="1"/>
    <col min="3" max="3" width="53.28515625" style="1" customWidth="1"/>
    <col min="4" max="4" width="18.140625" style="54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8.14062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>
    <row r="1" spans="1:8" x14ac:dyDescent="0.2">
      <c r="A1" s="58" t="s">
        <v>0</v>
      </c>
      <c r="B1" s="58"/>
      <c r="C1" s="58"/>
      <c r="D1" s="58"/>
      <c r="E1" s="58"/>
      <c r="F1" s="58"/>
      <c r="G1" s="58"/>
      <c r="H1" s="58"/>
    </row>
    <row r="2" spans="1:8" x14ac:dyDescent="0.2">
      <c r="A2" s="58" t="s">
        <v>101</v>
      </c>
      <c r="B2" s="58"/>
      <c r="C2" s="58"/>
      <c r="D2" s="58"/>
      <c r="E2" s="58"/>
      <c r="F2" s="58"/>
      <c r="G2" s="58"/>
      <c r="H2" s="58"/>
    </row>
    <row r="3" spans="1:8" ht="79.5" customHeight="1" x14ac:dyDescent="0.2">
      <c r="A3" s="59" t="s">
        <v>106</v>
      </c>
      <c r="B3" s="59"/>
      <c r="C3" s="59"/>
      <c r="D3" s="59"/>
      <c r="E3" s="59"/>
      <c r="F3" s="59"/>
      <c r="G3" s="59"/>
      <c r="H3" s="59"/>
    </row>
    <row r="4" spans="1:8" x14ac:dyDescent="0.2">
      <c r="A4" s="2"/>
      <c r="B4" s="2"/>
      <c r="C4" s="11"/>
      <c r="D4" s="49"/>
      <c r="E4" s="29"/>
      <c r="F4" s="29"/>
      <c r="G4" s="60" t="s">
        <v>1</v>
      </c>
      <c r="H4" s="60"/>
    </row>
    <row r="5" spans="1:8" s="3" customFormat="1" ht="31.5" customHeight="1" x14ac:dyDescent="0.2">
      <c r="A5" s="61" t="s">
        <v>2</v>
      </c>
      <c r="B5" s="62"/>
      <c r="C5" s="63" t="s">
        <v>3</v>
      </c>
      <c r="D5" s="65" t="s">
        <v>4</v>
      </c>
      <c r="E5" s="67" t="s">
        <v>5</v>
      </c>
      <c r="F5" s="68"/>
      <c r="G5" s="68"/>
      <c r="H5" s="69"/>
    </row>
    <row r="6" spans="1:8" s="3" customFormat="1" ht="96" customHeight="1" x14ac:dyDescent="0.2">
      <c r="A6" s="12" t="s">
        <v>6</v>
      </c>
      <c r="B6" s="12" t="s">
        <v>7</v>
      </c>
      <c r="C6" s="64"/>
      <c r="D6" s="66"/>
      <c r="E6" s="30" t="s">
        <v>8</v>
      </c>
      <c r="F6" s="30" t="s">
        <v>9</v>
      </c>
      <c r="G6" s="30" t="s">
        <v>10</v>
      </c>
      <c r="H6" s="30" t="s">
        <v>11</v>
      </c>
    </row>
    <row r="7" spans="1:8" s="4" customFormat="1" ht="30.75" customHeight="1" x14ac:dyDescent="0.2">
      <c r="A7" s="13"/>
      <c r="B7" s="13"/>
      <c r="C7" s="14" t="s">
        <v>12</v>
      </c>
      <c r="D7" s="31">
        <f>D9+D13+D17+D27+D31+D35+D42+D46+D50+D58+D94+D99+D110+D124+D128+D133+D137+D141+D145+D149+D160+D174+D187+D194+D198+D202+D206+D216+D220+D224+D228+D232+D236+D240+D244+D248</f>
        <v>115280906.08000001</v>
      </c>
      <c r="E7" s="31">
        <f>E9+E13+E17+E27+E31+E35+E42+E46+E50+E58+E94+E99+E110+E124+E128+E133+E137+E141+E145+E149+E160+E174+E187+E194+E198+E202+E206+E216+E220+E224+E228+E232+E236+E240+E244+E248</f>
        <v>84836734.579999998</v>
      </c>
      <c r="F7" s="31">
        <f>F9+F13+F17+F27+F31+F35+F42+F46+F50+F58+F94+F99+F110+F124+F128+F133+F137+F141+F145+F149+F160+F174+F187+F194+F198+F202+F206+F216+F220+F224+F228+F232+F236+F240+F244+F248</f>
        <v>23076892.199999999</v>
      </c>
      <c r="G7" s="31">
        <f>G9+G13+G17+G27+G31+G35+G42+G46+G50+G58+G94+G99+G110+G124+G128+G133+G137+G141+G145+G149+G160+G174+G187+G194+G198+G202+G206+G216+G220+G224+G228+G232+G236+G240+G244+G248</f>
        <v>1333668.7999999998</v>
      </c>
      <c r="H7" s="31">
        <f>H9+H13+H17+H27+H31+H35+H42+H46+H50+H58+H94+H99+H110+H124+H128+H133+H137+H141+H145+H149+H160+H174+H187+H194+H198+H202+H206+H216+H220+H224+H228+H232+H236+H240+H244+H248</f>
        <v>6033610.5</v>
      </c>
    </row>
    <row r="8" spans="1:8" x14ac:dyDescent="0.2">
      <c r="A8" s="13"/>
      <c r="B8" s="13"/>
      <c r="C8" s="14" t="s">
        <v>13</v>
      </c>
      <c r="D8" s="50"/>
      <c r="E8" s="31"/>
      <c r="F8" s="31"/>
      <c r="G8" s="31"/>
      <c r="H8" s="31"/>
    </row>
    <row r="9" spans="1:8" s="4" customFormat="1" ht="22.5" customHeight="1" x14ac:dyDescent="0.2">
      <c r="A9" s="5"/>
      <c r="B9" s="15"/>
      <c r="C9" s="15" t="s">
        <v>14</v>
      </c>
      <c r="D9" s="41">
        <f>D11</f>
        <v>86825</v>
      </c>
      <c r="E9" s="32">
        <f t="shared" ref="E9:H9" si="0">E11</f>
        <v>0</v>
      </c>
      <c r="F9" s="32">
        <f t="shared" si="0"/>
        <v>0</v>
      </c>
      <c r="G9" s="32">
        <f t="shared" si="0"/>
        <v>0</v>
      </c>
      <c r="H9" s="32">
        <f t="shared" si="0"/>
        <v>86825</v>
      </c>
    </row>
    <row r="10" spans="1:8" s="4" customFormat="1" x14ac:dyDescent="0.2">
      <c r="A10" s="5"/>
      <c r="B10" s="5"/>
      <c r="C10" s="5" t="s">
        <v>15</v>
      </c>
      <c r="D10" s="45"/>
      <c r="E10" s="33"/>
      <c r="F10" s="33"/>
      <c r="G10" s="33"/>
      <c r="H10" s="33"/>
    </row>
    <row r="11" spans="1:8" s="8" customFormat="1" ht="42.75" customHeight="1" x14ac:dyDescent="0.2">
      <c r="A11" s="6">
        <v>1154</v>
      </c>
      <c r="B11" s="6">
        <v>31001</v>
      </c>
      <c r="C11" s="7" t="s">
        <v>16</v>
      </c>
      <c r="D11" s="41">
        <f>SUM(E11:H11)</f>
        <v>86825</v>
      </c>
      <c r="E11" s="32"/>
      <c r="F11" s="32"/>
      <c r="G11" s="32"/>
      <c r="H11" s="41">
        <v>86825</v>
      </c>
    </row>
    <row r="12" spans="1:8" x14ac:dyDescent="0.2">
      <c r="A12" s="5"/>
      <c r="B12" s="5"/>
      <c r="C12" s="9"/>
      <c r="D12" s="45"/>
      <c r="E12" s="33"/>
      <c r="F12" s="33"/>
      <c r="G12" s="33"/>
      <c r="H12" s="33"/>
    </row>
    <row r="13" spans="1:8" s="4" customFormat="1" ht="22.5" customHeight="1" x14ac:dyDescent="0.2">
      <c r="A13" s="5"/>
      <c r="B13" s="15"/>
      <c r="C13" s="15" t="s">
        <v>17</v>
      </c>
      <c r="D13" s="41">
        <f>D15</f>
        <v>222380</v>
      </c>
      <c r="E13" s="32">
        <f t="shared" ref="E13:H13" si="1">E15</f>
        <v>0</v>
      </c>
      <c r="F13" s="32">
        <f t="shared" si="1"/>
        <v>0</v>
      </c>
      <c r="G13" s="32">
        <f t="shared" si="1"/>
        <v>0</v>
      </c>
      <c r="H13" s="32">
        <f t="shared" si="1"/>
        <v>222380</v>
      </c>
    </row>
    <row r="14" spans="1:8" s="4" customFormat="1" x14ac:dyDescent="0.2">
      <c r="A14" s="5"/>
      <c r="B14" s="5"/>
      <c r="C14" s="5" t="s">
        <v>15</v>
      </c>
      <c r="D14" s="45"/>
      <c r="E14" s="33"/>
      <c r="F14" s="33"/>
      <c r="G14" s="33"/>
      <c r="H14" s="33"/>
    </row>
    <row r="15" spans="1:8" s="8" customFormat="1" ht="42" customHeight="1" x14ac:dyDescent="0.2">
      <c r="A15" s="6">
        <v>1024</v>
      </c>
      <c r="B15" s="6">
        <v>31001</v>
      </c>
      <c r="C15" s="7" t="s">
        <v>18</v>
      </c>
      <c r="D15" s="41">
        <f>SUM(E15:H15)</f>
        <v>222380</v>
      </c>
      <c r="E15" s="32"/>
      <c r="F15" s="32"/>
      <c r="G15" s="32"/>
      <c r="H15" s="32">
        <v>222380</v>
      </c>
    </row>
    <row r="16" spans="1:8" x14ac:dyDescent="0.2">
      <c r="A16" s="5"/>
      <c r="B16" s="5"/>
      <c r="C16" s="9"/>
      <c r="D16" s="45"/>
      <c r="E16" s="33"/>
      <c r="F16" s="33"/>
      <c r="G16" s="33"/>
      <c r="H16" s="33"/>
    </row>
    <row r="17" spans="1:8" s="4" customFormat="1" ht="22.5" customHeight="1" x14ac:dyDescent="0.2">
      <c r="A17" s="5"/>
      <c r="B17" s="15"/>
      <c r="C17" s="15" t="s">
        <v>19</v>
      </c>
      <c r="D17" s="41">
        <f>SUM(D19:D25)</f>
        <v>301979.3</v>
      </c>
      <c r="E17" s="32">
        <f t="shared" ref="E17:H17" si="2">SUM(E19:E25)</f>
        <v>0</v>
      </c>
      <c r="F17" s="32">
        <f t="shared" si="2"/>
        <v>0</v>
      </c>
      <c r="G17" s="32">
        <f t="shared" si="2"/>
        <v>0</v>
      </c>
      <c r="H17" s="32">
        <f t="shared" si="2"/>
        <v>301979.3</v>
      </c>
    </row>
    <row r="18" spans="1:8" s="4" customFormat="1" x14ac:dyDescent="0.2">
      <c r="A18" s="5"/>
      <c r="B18" s="5"/>
      <c r="C18" s="5" t="s">
        <v>15</v>
      </c>
      <c r="D18" s="45"/>
      <c r="E18" s="33"/>
      <c r="F18" s="33"/>
      <c r="G18" s="33"/>
      <c r="H18" s="33"/>
    </row>
    <row r="19" spans="1:8" s="4" customFormat="1" ht="34.5" x14ac:dyDescent="0.2">
      <c r="A19" s="6">
        <v>1136</v>
      </c>
      <c r="B19" s="6">
        <v>31002</v>
      </c>
      <c r="C19" s="7" t="s">
        <v>146</v>
      </c>
      <c r="D19" s="41">
        <f t="shared" ref="D19:D23" si="3">SUM(E19:H19)</f>
        <v>150000</v>
      </c>
      <c r="E19" s="32"/>
      <c r="F19" s="32"/>
      <c r="G19" s="32"/>
      <c r="H19" s="32">
        <v>150000</v>
      </c>
    </row>
    <row r="20" spans="1:8" s="8" customFormat="1" ht="51.75" x14ac:dyDescent="0.2">
      <c r="A20" s="6">
        <v>1213</v>
      </c>
      <c r="B20" s="6">
        <v>31001</v>
      </c>
      <c r="C20" s="7" t="s">
        <v>20</v>
      </c>
      <c r="D20" s="41">
        <f t="shared" si="3"/>
        <v>23704.799999999999</v>
      </c>
      <c r="E20" s="32"/>
      <c r="F20" s="32"/>
      <c r="G20" s="32"/>
      <c r="H20" s="32">
        <v>23704.799999999999</v>
      </c>
    </row>
    <row r="21" spans="1:8" s="8" customFormat="1" ht="51.75" x14ac:dyDescent="0.2">
      <c r="A21" s="6">
        <v>1213</v>
      </c>
      <c r="B21" s="6">
        <v>31002</v>
      </c>
      <c r="C21" s="7" t="s">
        <v>21</v>
      </c>
      <c r="D21" s="41">
        <f t="shared" si="3"/>
        <v>3178</v>
      </c>
      <c r="E21" s="32"/>
      <c r="F21" s="32"/>
      <c r="G21" s="32"/>
      <c r="H21" s="32">
        <v>3178</v>
      </c>
    </row>
    <row r="22" spans="1:8" s="8" customFormat="1" ht="51.75" x14ac:dyDescent="0.2">
      <c r="A22" s="6">
        <v>1213</v>
      </c>
      <c r="B22" s="6">
        <v>31003</v>
      </c>
      <c r="C22" s="7" t="s">
        <v>22</v>
      </c>
      <c r="D22" s="41">
        <f t="shared" si="3"/>
        <v>37894</v>
      </c>
      <c r="E22" s="32"/>
      <c r="F22" s="32"/>
      <c r="G22" s="32"/>
      <c r="H22" s="32">
        <v>37894</v>
      </c>
    </row>
    <row r="23" spans="1:8" s="8" customFormat="1" ht="69" x14ac:dyDescent="0.2">
      <c r="A23" s="6">
        <v>1213</v>
      </c>
      <c r="B23" s="6">
        <v>31004</v>
      </c>
      <c r="C23" s="7" t="s">
        <v>23</v>
      </c>
      <c r="D23" s="41">
        <f t="shared" si="3"/>
        <v>42367.5</v>
      </c>
      <c r="E23" s="32"/>
      <c r="F23" s="32"/>
      <c r="G23" s="32"/>
      <c r="H23" s="32">
        <v>42367.5</v>
      </c>
    </row>
    <row r="24" spans="1:8" s="24" customFormat="1" ht="69" x14ac:dyDescent="0.2">
      <c r="A24" s="23">
        <v>1213</v>
      </c>
      <c r="B24" s="25">
        <v>31005</v>
      </c>
      <c r="C24" s="26" t="s">
        <v>125</v>
      </c>
      <c r="D24" s="34">
        <f t="shared" ref="D24" si="4">SUM(E24:H24)</f>
        <v>38500</v>
      </c>
      <c r="E24" s="34"/>
      <c r="F24" s="34"/>
      <c r="G24" s="34"/>
      <c r="H24" s="34">
        <v>38500</v>
      </c>
    </row>
    <row r="25" spans="1:8" s="8" customFormat="1" ht="51.75" x14ac:dyDescent="0.2">
      <c r="A25" s="6">
        <v>1213</v>
      </c>
      <c r="B25" s="6">
        <v>31006</v>
      </c>
      <c r="C25" s="7" t="s">
        <v>24</v>
      </c>
      <c r="D25" s="41">
        <f>SUM(E25:H25)</f>
        <v>6335</v>
      </c>
      <c r="E25" s="32"/>
      <c r="F25" s="32"/>
      <c r="G25" s="32"/>
      <c r="H25" s="32">
        <v>6335</v>
      </c>
    </row>
    <row r="26" spans="1:8" s="8" customFormat="1" x14ac:dyDescent="0.2">
      <c r="A26" s="6"/>
      <c r="B26" s="6"/>
      <c r="C26" s="7"/>
      <c r="D26" s="41"/>
      <c r="E26" s="32"/>
      <c r="F26" s="32"/>
      <c r="G26" s="32"/>
      <c r="H26" s="32"/>
    </row>
    <row r="27" spans="1:8" s="4" customFormat="1" x14ac:dyDescent="0.2">
      <c r="A27" s="5"/>
      <c r="B27" s="15"/>
      <c r="C27" s="15" t="s">
        <v>25</v>
      </c>
      <c r="D27" s="41">
        <f>D29</f>
        <v>629520.19999999995</v>
      </c>
      <c r="E27" s="32">
        <f t="shared" ref="E27:H27" si="5">E29</f>
        <v>0</v>
      </c>
      <c r="F27" s="32">
        <f t="shared" si="5"/>
        <v>0</v>
      </c>
      <c r="G27" s="32">
        <f t="shared" si="5"/>
        <v>0</v>
      </c>
      <c r="H27" s="32">
        <f t="shared" si="5"/>
        <v>629520.19999999995</v>
      </c>
    </row>
    <row r="28" spans="1:8" s="4" customFormat="1" x14ac:dyDescent="0.2">
      <c r="A28" s="5"/>
      <c r="B28" s="5"/>
      <c r="C28" s="5" t="s">
        <v>15</v>
      </c>
      <c r="D28" s="45"/>
      <c r="E28" s="33"/>
      <c r="F28" s="33"/>
      <c r="G28" s="33"/>
      <c r="H28" s="33"/>
    </row>
    <row r="29" spans="1:8" s="8" customFormat="1" ht="34.5" x14ac:dyDescent="0.2">
      <c r="A29" s="6">
        <v>1080</v>
      </c>
      <c r="B29" s="6">
        <v>31001</v>
      </c>
      <c r="C29" s="7" t="s">
        <v>26</v>
      </c>
      <c r="D29" s="41">
        <f>SUM(E29:H29)</f>
        <v>629520.19999999995</v>
      </c>
      <c r="E29" s="32"/>
      <c r="F29" s="32"/>
      <c r="G29" s="32"/>
      <c r="H29" s="32">
        <v>629520.19999999995</v>
      </c>
    </row>
    <row r="30" spans="1:8" x14ac:dyDescent="0.2">
      <c r="A30" s="5"/>
      <c r="B30" s="5"/>
      <c r="C30" s="9"/>
      <c r="D30" s="45"/>
      <c r="E30" s="33"/>
      <c r="F30" s="33"/>
      <c r="G30" s="33"/>
      <c r="H30" s="33"/>
    </row>
    <row r="31" spans="1:8" s="4" customFormat="1" ht="22.5" customHeight="1" x14ac:dyDescent="0.2">
      <c r="A31" s="5"/>
      <c r="B31" s="15"/>
      <c r="C31" s="15" t="s">
        <v>27</v>
      </c>
      <c r="D31" s="41">
        <f>D33</f>
        <v>40810</v>
      </c>
      <c r="E31" s="32">
        <f t="shared" ref="E31:H31" si="6">E33</f>
        <v>0</v>
      </c>
      <c r="F31" s="32">
        <f t="shared" si="6"/>
        <v>0</v>
      </c>
      <c r="G31" s="32">
        <f t="shared" si="6"/>
        <v>0</v>
      </c>
      <c r="H31" s="32">
        <f t="shared" si="6"/>
        <v>40810</v>
      </c>
    </row>
    <row r="32" spans="1:8" s="4" customFormat="1" x14ac:dyDescent="0.2">
      <c r="A32" s="5"/>
      <c r="B32" s="5"/>
      <c r="C32" s="5" t="s">
        <v>15</v>
      </c>
      <c r="D32" s="45"/>
      <c r="E32" s="33"/>
      <c r="F32" s="33"/>
      <c r="G32" s="33"/>
      <c r="H32" s="33"/>
    </row>
    <row r="33" spans="1:8" s="8" customFormat="1" ht="44.25" customHeight="1" x14ac:dyDescent="0.2">
      <c r="A33" s="6">
        <v>1087</v>
      </c>
      <c r="B33" s="6">
        <v>31001</v>
      </c>
      <c r="C33" s="7" t="s">
        <v>102</v>
      </c>
      <c r="D33" s="41">
        <f>SUM(E33:H33)</f>
        <v>40810</v>
      </c>
      <c r="E33" s="32"/>
      <c r="F33" s="32"/>
      <c r="G33" s="32"/>
      <c r="H33" s="32">
        <v>40810</v>
      </c>
    </row>
    <row r="34" spans="1:8" x14ac:dyDescent="0.2">
      <c r="A34" s="5"/>
      <c r="B34" s="5"/>
      <c r="C34" s="9"/>
      <c r="D34" s="45"/>
      <c r="E34" s="33"/>
      <c r="F34" s="33"/>
      <c r="G34" s="33"/>
      <c r="H34" s="33"/>
    </row>
    <row r="35" spans="1:8" s="4" customFormat="1" ht="47.25" customHeight="1" x14ac:dyDescent="0.2">
      <c r="A35" s="5"/>
      <c r="B35" s="15"/>
      <c r="C35" s="15" t="s">
        <v>29</v>
      </c>
      <c r="D35" s="41">
        <f>SUM(D37:D40)</f>
        <v>158479.79999999999</v>
      </c>
      <c r="E35" s="41">
        <f t="shared" ref="E35:H35" si="7">SUM(E37:E40)</f>
        <v>0</v>
      </c>
      <c r="F35" s="41">
        <f t="shared" si="7"/>
        <v>0</v>
      </c>
      <c r="G35" s="41">
        <f t="shared" si="7"/>
        <v>0</v>
      </c>
      <c r="H35" s="41">
        <f t="shared" si="7"/>
        <v>158479.79999999999</v>
      </c>
    </row>
    <row r="36" spans="1:8" s="4" customFormat="1" x14ac:dyDescent="0.2">
      <c r="A36" s="5"/>
      <c r="B36" s="5"/>
      <c r="C36" s="5" t="s">
        <v>15</v>
      </c>
      <c r="D36" s="45"/>
      <c r="E36" s="33"/>
      <c r="F36" s="33"/>
      <c r="G36" s="33"/>
      <c r="H36" s="33"/>
    </row>
    <row r="37" spans="1:8" s="8" customFormat="1" ht="51.75" x14ac:dyDescent="0.2">
      <c r="A37" s="6">
        <v>1057</v>
      </c>
      <c r="B37" s="6">
        <v>31001</v>
      </c>
      <c r="C37" s="7" t="s">
        <v>30</v>
      </c>
      <c r="D37" s="41">
        <f>SUM(E37:H37)</f>
        <v>19919.8</v>
      </c>
      <c r="E37" s="32"/>
      <c r="F37" s="32"/>
      <c r="G37" s="32"/>
      <c r="H37" s="32">
        <v>19919.8</v>
      </c>
    </row>
    <row r="38" spans="1:8" s="8" customFormat="1" ht="69" x14ac:dyDescent="0.2">
      <c r="A38" s="6">
        <v>1120</v>
      </c>
      <c r="B38" s="6">
        <v>31001</v>
      </c>
      <c r="C38" s="7" t="s">
        <v>31</v>
      </c>
      <c r="D38" s="41">
        <f>SUM(E38:H38)</f>
        <v>3220</v>
      </c>
      <c r="E38" s="32"/>
      <c r="F38" s="32"/>
      <c r="G38" s="32"/>
      <c r="H38" s="32">
        <v>3220</v>
      </c>
    </row>
    <row r="39" spans="1:8" s="8" customFormat="1" ht="69" x14ac:dyDescent="0.2">
      <c r="A39" s="6">
        <v>1120</v>
      </c>
      <c r="B39" s="6">
        <v>31002</v>
      </c>
      <c r="C39" s="7" t="s">
        <v>175</v>
      </c>
      <c r="D39" s="41">
        <f>SUM(E39:H39)</f>
        <v>110940</v>
      </c>
      <c r="E39" s="32"/>
      <c r="F39" s="32"/>
      <c r="G39" s="32"/>
      <c r="H39" s="32">
        <v>110940</v>
      </c>
    </row>
    <row r="40" spans="1:8" s="8" customFormat="1" ht="34.5" x14ac:dyDescent="0.2">
      <c r="A40" s="6">
        <v>1182</v>
      </c>
      <c r="B40" s="6">
        <v>31001</v>
      </c>
      <c r="C40" s="7" t="s">
        <v>82</v>
      </c>
      <c r="D40" s="41">
        <f>SUM(E40:H40)</f>
        <v>24400</v>
      </c>
      <c r="E40" s="32"/>
      <c r="F40" s="32"/>
      <c r="G40" s="32"/>
      <c r="H40" s="32">
        <v>24400</v>
      </c>
    </row>
    <row r="41" spans="1:8" x14ac:dyDescent="0.2">
      <c r="A41" s="5"/>
      <c r="B41" s="5"/>
      <c r="C41" s="9"/>
      <c r="D41" s="45"/>
      <c r="E41" s="33"/>
      <c r="F41" s="33"/>
      <c r="G41" s="33"/>
      <c r="H41" s="33"/>
    </row>
    <row r="42" spans="1:8" s="4" customFormat="1" ht="47.25" customHeight="1" x14ac:dyDescent="0.2">
      <c r="A42" s="5"/>
      <c r="B42" s="15"/>
      <c r="C42" s="15" t="s">
        <v>141</v>
      </c>
      <c r="D42" s="41">
        <f>D44</f>
        <v>29255</v>
      </c>
      <c r="E42" s="41">
        <f t="shared" ref="E42:H42" si="8">E44</f>
        <v>0</v>
      </c>
      <c r="F42" s="41">
        <f t="shared" si="8"/>
        <v>0</v>
      </c>
      <c r="G42" s="41">
        <f t="shared" si="8"/>
        <v>0</v>
      </c>
      <c r="H42" s="41">
        <f t="shared" si="8"/>
        <v>29255</v>
      </c>
    </row>
    <row r="43" spans="1:8" s="4" customFormat="1" x14ac:dyDescent="0.2">
      <c r="A43" s="5"/>
      <c r="B43" s="5"/>
      <c r="C43" s="5" t="s">
        <v>15</v>
      </c>
      <c r="D43" s="45"/>
      <c r="E43" s="33"/>
      <c r="F43" s="33"/>
      <c r="G43" s="33"/>
      <c r="H43" s="33"/>
    </row>
    <row r="44" spans="1:8" s="8" customFormat="1" ht="34.5" x14ac:dyDescent="0.2">
      <c r="A44" s="6">
        <v>1058</v>
      </c>
      <c r="B44" s="6">
        <v>31001</v>
      </c>
      <c r="C44" s="7" t="s">
        <v>170</v>
      </c>
      <c r="D44" s="41">
        <f>SUM(E44:H44)</f>
        <v>29255</v>
      </c>
      <c r="E44" s="32"/>
      <c r="F44" s="32"/>
      <c r="G44" s="32"/>
      <c r="H44" s="32">
        <v>29255</v>
      </c>
    </row>
    <row r="45" spans="1:8" x14ac:dyDescent="0.2">
      <c r="A45" s="5"/>
      <c r="B45" s="5"/>
      <c r="C45" s="9"/>
      <c r="D45" s="45"/>
      <c r="E45" s="33"/>
      <c r="F45" s="33"/>
      <c r="G45" s="33"/>
      <c r="H45" s="33"/>
    </row>
    <row r="46" spans="1:8" s="4" customFormat="1" ht="34.5" x14ac:dyDescent="0.2">
      <c r="A46" s="5"/>
      <c r="B46" s="15"/>
      <c r="C46" s="15" t="s">
        <v>33</v>
      </c>
      <c r="D46" s="41">
        <f>D48</f>
        <v>14362.6</v>
      </c>
      <c r="E46" s="32">
        <f t="shared" ref="E46:H46" si="9">E48</f>
        <v>0</v>
      </c>
      <c r="F46" s="32">
        <f t="shared" si="9"/>
        <v>0</v>
      </c>
      <c r="G46" s="32">
        <f t="shared" si="9"/>
        <v>0</v>
      </c>
      <c r="H46" s="32">
        <f t="shared" si="9"/>
        <v>14362.6</v>
      </c>
    </row>
    <row r="47" spans="1:8" s="4" customFormat="1" x14ac:dyDescent="0.2">
      <c r="A47" s="5"/>
      <c r="B47" s="5"/>
      <c r="C47" s="5" t="s">
        <v>15</v>
      </c>
      <c r="D47" s="45"/>
      <c r="E47" s="33"/>
      <c r="F47" s="33"/>
      <c r="G47" s="33"/>
      <c r="H47" s="33"/>
    </row>
    <row r="48" spans="1:8" s="8" customFormat="1" ht="39.75" customHeight="1" x14ac:dyDescent="0.2">
      <c r="A48" s="21">
        <v>1128</v>
      </c>
      <c r="B48" s="21">
        <v>31001</v>
      </c>
      <c r="C48" s="22" t="s">
        <v>34</v>
      </c>
      <c r="D48" s="41">
        <f>SUM(E48:H48)</f>
        <v>14362.6</v>
      </c>
      <c r="E48" s="41"/>
      <c r="F48" s="41"/>
      <c r="G48" s="41"/>
      <c r="H48" s="41">
        <v>14362.6</v>
      </c>
    </row>
    <row r="49" spans="1:9" x14ac:dyDescent="0.2">
      <c r="A49" s="5"/>
      <c r="B49" s="5"/>
      <c r="C49" s="9"/>
      <c r="D49" s="45"/>
      <c r="E49" s="33"/>
      <c r="F49" s="33"/>
      <c r="G49" s="33"/>
      <c r="H49" s="33"/>
    </row>
    <row r="50" spans="1:9" s="4" customFormat="1" ht="47.25" customHeight="1" x14ac:dyDescent="0.2">
      <c r="A50" s="5"/>
      <c r="B50" s="15"/>
      <c r="C50" s="15" t="s">
        <v>140</v>
      </c>
      <c r="D50" s="41">
        <f>SUM(D52:D56)</f>
        <v>620129.80000000005</v>
      </c>
      <c r="E50" s="32">
        <f>SUM(E52:E56)</f>
        <v>0</v>
      </c>
      <c r="F50" s="32">
        <f>SUM(F52:F56)</f>
        <v>61126</v>
      </c>
      <c r="G50" s="32">
        <f>SUM(G52:G56)</f>
        <v>125733.3</v>
      </c>
      <c r="H50" s="32">
        <f>SUM(H52:H56)</f>
        <v>433270.5</v>
      </c>
    </row>
    <row r="51" spans="1:9" s="4" customFormat="1" x14ac:dyDescent="0.2">
      <c r="A51" s="5"/>
      <c r="B51" s="5"/>
      <c r="C51" s="5" t="s">
        <v>15</v>
      </c>
      <c r="D51" s="45"/>
      <c r="E51" s="33"/>
      <c r="F51" s="33"/>
      <c r="G51" s="33"/>
      <c r="H51" s="33"/>
    </row>
    <row r="52" spans="1:9" s="8" customFormat="1" ht="34.5" x14ac:dyDescent="0.2">
      <c r="A52" s="6">
        <v>1071</v>
      </c>
      <c r="B52" s="6">
        <v>31001</v>
      </c>
      <c r="C52" s="7" t="s">
        <v>122</v>
      </c>
      <c r="D52" s="41">
        <f>SUM(E52:H52)</f>
        <v>15936.2</v>
      </c>
      <c r="E52" s="32"/>
      <c r="F52" s="32"/>
      <c r="G52" s="32"/>
      <c r="H52" s="32">
        <v>15936.2</v>
      </c>
    </row>
    <row r="53" spans="1:9" s="8" customFormat="1" ht="62.25" customHeight="1" x14ac:dyDescent="0.2">
      <c r="A53" s="6">
        <v>1173</v>
      </c>
      <c r="B53" s="6">
        <v>31001</v>
      </c>
      <c r="C53" s="7" t="s">
        <v>35</v>
      </c>
      <c r="D53" s="41">
        <f>SUM(E53:H53)</f>
        <v>3552.8</v>
      </c>
      <c r="E53" s="32"/>
      <c r="F53" s="32"/>
      <c r="G53" s="32"/>
      <c r="H53" s="32">
        <v>3552.8</v>
      </c>
    </row>
    <row r="54" spans="1:9" s="8" customFormat="1" ht="46.5" customHeight="1" x14ac:dyDescent="0.2">
      <c r="A54" s="21">
        <v>1173</v>
      </c>
      <c r="B54" s="21">
        <v>32001</v>
      </c>
      <c r="C54" s="22" t="s">
        <v>36</v>
      </c>
      <c r="D54" s="41">
        <f>SUM(E54:H54)</f>
        <v>413781.5</v>
      </c>
      <c r="E54" s="41"/>
      <c r="F54" s="41"/>
      <c r="G54" s="41"/>
      <c r="H54" s="41">
        <v>413781.5</v>
      </c>
    </row>
    <row r="55" spans="1:9" s="8" customFormat="1" ht="46.5" customHeight="1" x14ac:dyDescent="0.2">
      <c r="A55" s="21">
        <v>1173</v>
      </c>
      <c r="B55" s="21">
        <v>32002</v>
      </c>
      <c r="C55" s="22" t="s">
        <v>147</v>
      </c>
      <c r="D55" s="41">
        <f>SUM(E55:H55)</f>
        <v>125733.3</v>
      </c>
      <c r="E55" s="41"/>
      <c r="F55" s="41"/>
      <c r="G55" s="41">
        <v>125733.3</v>
      </c>
      <c r="H55" s="41"/>
    </row>
    <row r="56" spans="1:9" s="8" customFormat="1" ht="53.25" customHeight="1" x14ac:dyDescent="0.2">
      <c r="A56" s="6">
        <v>1173</v>
      </c>
      <c r="B56" s="6">
        <v>31003</v>
      </c>
      <c r="C56" s="7" t="s">
        <v>149</v>
      </c>
      <c r="D56" s="41">
        <f>SUM(E56:H56)</f>
        <v>61126</v>
      </c>
      <c r="E56" s="32"/>
      <c r="F56" s="32">
        <v>61126</v>
      </c>
      <c r="G56" s="32"/>
      <c r="H56" s="32"/>
    </row>
    <row r="57" spans="1:9" x14ac:dyDescent="0.2">
      <c r="A57" s="5"/>
      <c r="B57" s="5"/>
      <c r="C57" s="9"/>
      <c r="D57" s="45"/>
      <c r="E57" s="33"/>
      <c r="F57" s="33"/>
      <c r="G57" s="33"/>
      <c r="H57" s="33"/>
    </row>
    <row r="58" spans="1:9" s="44" customFormat="1" ht="51.75" x14ac:dyDescent="0.2">
      <c r="A58" s="42"/>
      <c r="B58" s="43"/>
      <c r="C58" s="43" t="s">
        <v>142</v>
      </c>
      <c r="D58" s="41">
        <f>D60+D69+D70+D71+D72+D73+D74+D76+D84+D92+D91+D75</f>
        <v>4389986.5</v>
      </c>
      <c r="E58" s="41">
        <f t="shared" ref="E58:H58" si="10">E60+E69+E70+E71+E72+E73+E74+E76+E84+E92+E91+E75</f>
        <v>2906889</v>
      </c>
      <c r="F58" s="41">
        <f t="shared" si="10"/>
        <v>1222125.5</v>
      </c>
      <c r="G58" s="41">
        <f t="shared" si="10"/>
        <v>115504.1</v>
      </c>
      <c r="H58" s="41">
        <f t="shared" si="10"/>
        <v>145467.9</v>
      </c>
    </row>
    <row r="59" spans="1:9" s="44" customFormat="1" x14ac:dyDescent="0.2">
      <c r="A59" s="42"/>
      <c r="B59" s="42"/>
      <c r="C59" s="42" t="s">
        <v>15</v>
      </c>
      <c r="D59" s="45"/>
      <c r="E59" s="45"/>
      <c r="F59" s="45"/>
      <c r="G59" s="45"/>
      <c r="H59" s="45"/>
    </row>
    <row r="60" spans="1:9" s="8" customFormat="1" ht="39" customHeight="1" x14ac:dyDescent="0.2">
      <c r="A60" s="21">
        <v>1075</v>
      </c>
      <c r="B60" s="21">
        <v>21001</v>
      </c>
      <c r="C60" s="22" t="s">
        <v>45</v>
      </c>
      <c r="D60" s="41">
        <f t="shared" ref="D60:E60" si="11">D62</f>
        <v>64000</v>
      </c>
      <c r="E60" s="41">
        <f t="shared" si="11"/>
        <v>0</v>
      </c>
      <c r="F60" s="41">
        <f>F62</f>
        <v>64000</v>
      </c>
      <c r="G60" s="41">
        <f t="shared" ref="G60:H60" si="12">G62</f>
        <v>0</v>
      </c>
      <c r="H60" s="41">
        <f t="shared" si="12"/>
        <v>0</v>
      </c>
      <c r="I60" s="38"/>
    </row>
    <row r="61" spans="1:9" s="8" customFormat="1" x14ac:dyDescent="0.2">
      <c r="A61" s="21"/>
      <c r="B61" s="21"/>
      <c r="C61" s="5" t="s">
        <v>15</v>
      </c>
      <c r="D61" s="41"/>
      <c r="E61" s="41"/>
      <c r="F61" s="41"/>
      <c r="G61" s="41"/>
      <c r="H61" s="41"/>
    </row>
    <row r="62" spans="1:9" s="8" customFormat="1" x14ac:dyDescent="0.2">
      <c r="A62" s="21"/>
      <c r="B62" s="21"/>
      <c r="C62" s="17" t="s">
        <v>163</v>
      </c>
      <c r="D62" s="41">
        <f>SUM(E62:H62)</f>
        <v>64000</v>
      </c>
      <c r="E62" s="41">
        <f>E64+E67</f>
        <v>0</v>
      </c>
      <c r="F62" s="41">
        <f t="shared" ref="F62:H62" si="13">F64+F67</f>
        <v>64000</v>
      </c>
      <c r="G62" s="41">
        <f t="shared" si="13"/>
        <v>0</v>
      </c>
      <c r="H62" s="41">
        <f t="shared" si="13"/>
        <v>0</v>
      </c>
    </row>
    <row r="63" spans="1:9" s="8" customFormat="1" x14ac:dyDescent="0.2">
      <c r="A63" s="21"/>
      <c r="B63" s="21"/>
      <c r="C63" s="5" t="s">
        <v>164</v>
      </c>
      <c r="D63" s="41"/>
      <c r="E63" s="41"/>
      <c r="F63" s="41"/>
      <c r="G63" s="41"/>
      <c r="H63" s="41"/>
    </row>
    <row r="64" spans="1:9" s="8" customFormat="1" x14ac:dyDescent="0.2">
      <c r="A64" s="21"/>
      <c r="B64" s="21"/>
      <c r="C64" s="22" t="s">
        <v>159</v>
      </c>
      <c r="D64" s="41">
        <f t="shared" ref="D64:D68" si="14">SUM(E64:H64)</f>
        <v>44000</v>
      </c>
      <c r="E64" s="41">
        <f>SUM(E65:E66)</f>
        <v>0</v>
      </c>
      <c r="F64" s="41">
        <f>SUM(F65:F66)</f>
        <v>44000</v>
      </c>
      <c r="G64" s="41">
        <f t="shared" ref="G64:H64" si="15">SUM(G65:G66)</f>
        <v>0</v>
      </c>
      <c r="H64" s="41">
        <f t="shared" si="15"/>
        <v>0</v>
      </c>
    </row>
    <row r="65" spans="1:8" s="8" customFormat="1" ht="39" customHeight="1" x14ac:dyDescent="0.2">
      <c r="A65" s="21"/>
      <c r="B65" s="21"/>
      <c r="C65" s="18" t="s">
        <v>160</v>
      </c>
      <c r="D65" s="41">
        <f t="shared" si="14"/>
        <v>22000</v>
      </c>
      <c r="E65" s="41"/>
      <c r="F65" s="41">
        <v>22000</v>
      </c>
      <c r="G65" s="41"/>
      <c r="H65" s="41"/>
    </row>
    <row r="66" spans="1:8" s="8" customFormat="1" ht="60" customHeight="1" x14ac:dyDescent="0.2">
      <c r="A66" s="21"/>
      <c r="B66" s="21"/>
      <c r="C66" s="18" t="s">
        <v>169</v>
      </c>
      <c r="D66" s="41">
        <f t="shared" si="14"/>
        <v>22000</v>
      </c>
      <c r="E66" s="41"/>
      <c r="F66" s="41">
        <v>22000</v>
      </c>
      <c r="G66" s="41"/>
      <c r="H66" s="41"/>
    </row>
    <row r="67" spans="1:8" s="8" customFormat="1" x14ac:dyDescent="0.2">
      <c r="A67" s="21"/>
      <c r="B67" s="21"/>
      <c r="C67" s="17" t="s">
        <v>161</v>
      </c>
      <c r="D67" s="41">
        <f t="shared" si="14"/>
        <v>20000</v>
      </c>
      <c r="E67" s="41">
        <f t="shared" ref="E67" si="16">SUM(E68)</f>
        <v>0</v>
      </c>
      <c r="F67" s="41">
        <f>SUM(F68)</f>
        <v>20000</v>
      </c>
      <c r="G67" s="41">
        <f t="shared" ref="G67:H67" si="17">SUM(G68)</f>
        <v>0</v>
      </c>
      <c r="H67" s="41">
        <f t="shared" si="17"/>
        <v>0</v>
      </c>
    </row>
    <row r="68" spans="1:8" s="8" customFormat="1" ht="39" customHeight="1" x14ac:dyDescent="0.2">
      <c r="A68" s="21"/>
      <c r="B68" s="21"/>
      <c r="C68" s="18" t="s">
        <v>162</v>
      </c>
      <c r="D68" s="41">
        <f t="shared" si="14"/>
        <v>20000</v>
      </c>
      <c r="E68" s="41"/>
      <c r="F68" s="41">
        <v>20000</v>
      </c>
      <c r="G68" s="41"/>
      <c r="H68" s="41"/>
    </row>
    <row r="69" spans="1:8" s="8" customFormat="1" ht="43.5" customHeight="1" x14ac:dyDescent="0.2">
      <c r="A69" s="21">
        <v>1124</v>
      </c>
      <c r="B69" s="21">
        <v>32001</v>
      </c>
      <c r="C69" s="22" t="s">
        <v>46</v>
      </c>
      <c r="D69" s="41">
        <f t="shared" ref="D69:D73" si="18">SUM(E69:H69)</f>
        <v>8400</v>
      </c>
      <c r="E69" s="41"/>
      <c r="F69" s="41"/>
      <c r="G69" s="41"/>
      <c r="H69" s="41">
        <v>8400</v>
      </c>
    </row>
    <row r="70" spans="1:8" s="8" customFormat="1" ht="41.25" customHeight="1" x14ac:dyDescent="0.2">
      <c r="A70" s="21">
        <v>1168</v>
      </c>
      <c r="B70" s="21">
        <v>32001</v>
      </c>
      <c r="C70" s="22" t="s">
        <v>47</v>
      </c>
      <c r="D70" s="47">
        <f>E70+F70+G70+H70</f>
        <v>307331.90000000002</v>
      </c>
      <c r="E70" s="47"/>
      <c r="F70" s="47">
        <v>307331.90000000002</v>
      </c>
      <c r="G70" s="47"/>
      <c r="H70" s="47"/>
    </row>
    <row r="71" spans="1:8" s="8" customFormat="1" ht="58.5" customHeight="1" x14ac:dyDescent="0.2">
      <c r="A71" s="21">
        <v>1198</v>
      </c>
      <c r="B71" s="21">
        <v>11003</v>
      </c>
      <c r="C71" s="22" t="s">
        <v>48</v>
      </c>
      <c r="D71" s="41">
        <f t="shared" si="18"/>
        <v>15000</v>
      </c>
      <c r="E71" s="41"/>
      <c r="F71" s="41"/>
      <c r="G71" s="41"/>
      <c r="H71" s="41">
        <v>15000</v>
      </c>
    </row>
    <row r="72" spans="1:8" s="46" customFormat="1" ht="86.25" x14ac:dyDescent="0.2">
      <c r="A72" s="21">
        <v>1130</v>
      </c>
      <c r="B72" s="21">
        <v>31001</v>
      </c>
      <c r="C72" s="22" t="s">
        <v>124</v>
      </c>
      <c r="D72" s="41">
        <f t="shared" si="18"/>
        <v>8477.2999999999993</v>
      </c>
      <c r="E72" s="41"/>
      <c r="F72" s="41"/>
      <c r="G72" s="41"/>
      <c r="H72" s="41">
        <v>8477.2999999999993</v>
      </c>
    </row>
    <row r="73" spans="1:8" s="46" customFormat="1" ht="51.75" x14ac:dyDescent="0.2">
      <c r="A73" s="21">
        <v>1130</v>
      </c>
      <c r="B73" s="21">
        <v>31002</v>
      </c>
      <c r="C73" s="22" t="s">
        <v>126</v>
      </c>
      <c r="D73" s="41">
        <f t="shared" si="18"/>
        <v>3590.6</v>
      </c>
      <c r="E73" s="41"/>
      <c r="F73" s="41"/>
      <c r="G73" s="41"/>
      <c r="H73" s="41">
        <v>3590.6</v>
      </c>
    </row>
    <row r="74" spans="1:8" s="8" customFormat="1" ht="34.5" customHeight="1" x14ac:dyDescent="0.2">
      <c r="A74" s="21">
        <v>1148</v>
      </c>
      <c r="B74" s="21">
        <v>11011</v>
      </c>
      <c r="C74" s="22" t="s">
        <v>123</v>
      </c>
      <c r="D74" s="41">
        <f t="shared" ref="D74:D75" si="19">SUM(E74:H74)</f>
        <v>88000</v>
      </c>
      <c r="E74" s="41"/>
      <c r="F74" s="41"/>
      <c r="G74" s="41"/>
      <c r="H74" s="41">
        <v>88000</v>
      </c>
    </row>
    <row r="75" spans="1:8" s="8" customFormat="1" ht="51.75" x14ac:dyDescent="0.2">
      <c r="A75" s="21">
        <v>1146</v>
      </c>
      <c r="B75" s="21">
        <v>31001</v>
      </c>
      <c r="C75" s="22" t="s">
        <v>177</v>
      </c>
      <c r="D75" s="41">
        <f t="shared" si="19"/>
        <v>22000</v>
      </c>
      <c r="E75" s="41"/>
      <c r="F75" s="41"/>
      <c r="G75" s="41"/>
      <c r="H75" s="41">
        <v>22000</v>
      </c>
    </row>
    <row r="76" spans="1:8" s="8" customFormat="1" ht="86.25" x14ac:dyDescent="0.2">
      <c r="A76" s="6">
        <v>1045</v>
      </c>
      <c r="B76" s="6">
        <v>32001</v>
      </c>
      <c r="C76" s="7" t="s">
        <v>38</v>
      </c>
      <c r="D76" s="51">
        <f>D78+D80+D82</f>
        <v>235865.2</v>
      </c>
      <c r="E76" s="51">
        <f t="shared" ref="E76:H76" si="20">E78+E80+E82</f>
        <v>0</v>
      </c>
      <c r="F76" s="51">
        <f t="shared" si="20"/>
        <v>213472.1</v>
      </c>
      <c r="G76" s="51">
        <f t="shared" si="20"/>
        <v>22393.1</v>
      </c>
      <c r="H76" s="51">
        <f t="shared" si="20"/>
        <v>0</v>
      </c>
    </row>
    <row r="77" spans="1:8" s="8" customFormat="1" ht="23.25" customHeight="1" x14ac:dyDescent="0.2">
      <c r="A77" s="5"/>
      <c r="B77" s="5"/>
      <c r="C77" s="5" t="s">
        <v>15</v>
      </c>
      <c r="D77" s="51"/>
      <c r="E77" s="35"/>
      <c r="F77" s="35"/>
      <c r="G77" s="35"/>
      <c r="H77" s="35"/>
    </row>
    <row r="78" spans="1:8" s="8" customFormat="1" ht="37.5" customHeight="1" x14ac:dyDescent="0.2">
      <c r="A78" s="16"/>
      <c r="B78" s="16"/>
      <c r="C78" s="17" t="s">
        <v>41</v>
      </c>
      <c r="D78" s="51">
        <f>D79</f>
        <v>16328.3</v>
      </c>
      <c r="E78" s="35"/>
      <c r="F78" s="35"/>
      <c r="G78" s="35">
        <f t="shared" ref="G78" si="21">G79</f>
        <v>16328.3</v>
      </c>
      <c r="H78" s="35"/>
    </row>
    <row r="79" spans="1:8" s="8" customFormat="1" ht="42.75" customHeight="1" x14ac:dyDescent="0.2">
      <c r="A79" s="16"/>
      <c r="B79" s="16"/>
      <c r="C79" s="18" t="s">
        <v>143</v>
      </c>
      <c r="D79" s="52">
        <f>SUM(E79:H79)</f>
        <v>16328.3</v>
      </c>
      <c r="E79" s="36"/>
      <c r="F79" s="36"/>
      <c r="G79" s="36">
        <v>16328.3</v>
      </c>
      <c r="H79" s="35"/>
    </row>
    <row r="80" spans="1:8" s="8" customFormat="1" ht="31.5" customHeight="1" x14ac:dyDescent="0.2">
      <c r="A80" s="16"/>
      <c r="B80" s="16"/>
      <c r="C80" s="17" t="s">
        <v>144</v>
      </c>
      <c r="D80" s="51">
        <f>D81</f>
        <v>6064.8</v>
      </c>
      <c r="E80" s="35"/>
      <c r="F80" s="35"/>
      <c r="G80" s="35">
        <f t="shared" ref="G80" si="22">G81</f>
        <v>6064.8</v>
      </c>
      <c r="H80" s="35"/>
    </row>
    <row r="81" spans="1:9" s="8" customFormat="1" ht="31.5" customHeight="1" x14ac:dyDescent="0.2">
      <c r="A81" s="16"/>
      <c r="B81" s="16"/>
      <c r="C81" s="18" t="s">
        <v>145</v>
      </c>
      <c r="D81" s="52">
        <f t="shared" ref="D81" si="23">SUM(E81:H81)</f>
        <v>6064.8</v>
      </c>
      <c r="E81" s="36"/>
      <c r="F81" s="36"/>
      <c r="G81" s="36">
        <v>6064.8</v>
      </c>
      <c r="H81" s="35"/>
    </row>
    <row r="82" spans="1:9" s="8" customFormat="1" ht="26.25" customHeight="1" x14ac:dyDescent="0.2">
      <c r="A82" s="16"/>
      <c r="B82" s="16"/>
      <c r="C82" s="17" t="s">
        <v>115</v>
      </c>
      <c r="D82" s="51">
        <f>D83</f>
        <v>213472.1</v>
      </c>
      <c r="E82" s="35"/>
      <c r="F82" s="35">
        <f>F83</f>
        <v>213472.1</v>
      </c>
      <c r="G82" s="35"/>
      <c r="H82" s="35"/>
    </row>
    <row r="83" spans="1:9" s="8" customFormat="1" ht="42.75" customHeight="1" x14ac:dyDescent="0.2">
      <c r="A83" s="16"/>
      <c r="B83" s="16"/>
      <c r="C83" s="18" t="s">
        <v>39</v>
      </c>
      <c r="D83" s="52">
        <f>SUM(E83:H83)</f>
        <v>213472.1</v>
      </c>
      <c r="E83" s="36"/>
      <c r="F83" s="36">
        <v>213472.1</v>
      </c>
      <c r="G83" s="35"/>
      <c r="H83" s="35"/>
    </row>
    <row r="84" spans="1:9" s="8" customFormat="1" ht="42.75" customHeight="1" x14ac:dyDescent="0.2">
      <c r="A84" s="6">
        <v>1183</v>
      </c>
      <c r="B84" s="6">
        <v>32001</v>
      </c>
      <c r="C84" s="7" t="s">
        <v>116</v>
      </c>
      <c r="D84" s="51">
        <f>D86+D89</f>
        <v>637321.5</v>
      </c>
      <c r="E84" s="35"/>
      <c r="F84" s="35">
        <f t="shared" ref="F84" si="24">F86+F89</f>
        <v>637321.5</v>
      </c>
      <c r="G84" s="35"/>
      <c r="H84" s="35"/>
    </row>
    <row r="85" spans="1:9" s="8" customFormat="1" x14ac:dyDescent="0.2">
      <c r="A85" s="5"/>
      <c r="B85" s="5"/>
      <c r="C85" s="5" t="s">
        <v>15</v>
      </c>
      <c r="D85" s="51"/>
      <c r="E85" s="35"/>
      <c r="F85" s="19"/>
      <c r="G85" s="35"/>
      <c r="H85" s="35"/>
    </row>
    <row r="86" spans="1:9" s="8" customFormat="1" ht="24.75" customHeight="1" x14ac:dyDescent="0.2">
      <c r="A86" s="16"/>
      <c r="B86" s="16"/>
      <c r="C86" s="17" t="s">
        <v>41</v>
      </c>
      <c r="D86" s="51">
        <f>D87+D88</f>
        <v>395200.69999999995</v>
      </c>
      <c r="E86" s="35"/>
      <c r="F86" s="35">
        <f>F87+F88</f>
        <v>395200.69999999995</v>
      </c>
      <c r="G86" s="35"/>
      <c r="H86" s="35"/>
    </row>
    <row r="87" spans="1:9" s="8" customFormat="1" ht="27" customHeight="1" x14ac:dyDescent="0.2">
      <c r="A87" s="20"/>
      <c r="B87" s="20"/>
      <c r="C87" s="18" t="s">
        <v>42</v>
      </c>
      <c r="D87" s="52">
        <f>SUM(E87:H87)</f>
        <v>269274.99999999994</v>
      </c>
      <c r="E87" s="35"/>
      <c r="F87" s="37">
        <v>269274.99999999994</v>
      </c>
      <c r="G87" s="35"/>
      <c r="H87" s="35"/>
    </row>
    <row r="88" spans="1:9" s="8" customFormat="1" ht="36.75" customHeight="1" x14ac:dyDescent="0.2">
      <c r="A88" s="20"/>
      <c r="B88" s="20"/>
      <c r="C88" s="18" t="s">
        <v>43</v>
      </c>
      <c r="D88" s="52">
        <f>SUM(E88:H88)</f>
        <v>125925.70000000001</v>
      </c>
      <c r="E88" s="35"/>
      <c r="F88" s="37">
        <v>125925.70000000001</v>
      </c>
      <c r="G88" s="35"/>
      <c r="H88" s="35"/>
    </row>
    <row r="89" spans="1:9" s="8" customFormat="1" ht="26.25" customHeight="1" x14ac:dyDescent="0.2">
      <c r="A89" s="16"/>
      <c r="B89" s="16"/>
      <c r="C89" s="17" t="s">
        <v>40</v>
      </c>
      <c r="D89" s="51">
        <f>F89</f>
        <v>242120.8</v>
      </c>
      <c r="E89" s="35"/>
      <c r="F89" s="35">
        <f>F90</f>
        <v>242120.8</v>
      </c>
      <c r="G89" s="35"/>
      <c r="H89" s="35"/>
    </row>
    <row r="90" spans="1:9" s="8" customFormat="1" ht="30.75" customHeight="1" x14ac:dyDescent="0.2">
      <c r="A90" s="16"/>
      <c r="B90" s="16"/>
      <c r="C90" s="18" t="s">
        <v>44</v>
      </c>
      <c r="D90" s="52">
        <f>SUM(E90:H90)</f>
        <v>242120.8</v>
      </c>
      <c r="E90" s="35"/>
      <c r="F90" s="37">
        <v>242120.8</v>
      </c>
      <c r="G90" s="35"/>
      <c r="H90" s="35"/>
    </row>
    <row r="91" spans="1:9" s="8" customFormat="1" ht="54.75" customHeight="1" x14ac:dyDescent="0.2">
      <c r="A91" s="6">
        <v>1183</v>
      </c>
      <c r="B91" s="6">
        <v>32003</v>
      </c>
      <c r="C91" s="7" t="s">
        <v>178</v>
      </c>
      <c r="D91" s="51">
        <f>E91+G91</f>
        <v>1000000</v>
      </c>
      <c r="E91" s="57">
        <v>906889</v>
      </c>
      <c r="F91" s="37"/>
      <c r="G91" s="35">
        <v>93111</v>
      </c>
      <c r="H91" s="35"/>
      <c r="I91" s="38"/>
    </row>
    <row r="92" spans="1:9" s="8" customFormat="1" ht="58.5" customHeight="1" x14ac:dyDescent="0.2">
      <c r="A92" s="6">
        <v>1163</v>
      </c>
      <c r="B92" s="6">
        <v>12001</v>
      </c>
      <c r="C92" s="7" t="s">
        <v>172</v>
      </c>
      <c r="D92" s="57">
        <v>2000000</v>
      </c>
      <c r="E92" s="57">
        <v>2000000</v>
      </c>
      <c r="F92" s="57">
        <f t="shared" ref="F92:G92" si="25">F94</f>
        <v>0</v>
      </c>
      <c r="G92" s="57">
        <f t="shared" si="25"/>
        <v>0</v>
      </c>
      <c r="H92" s="57">
        <v>0</v>
      </c>
    </row>
    <row r="93" spans="1:9" x14ac:dyDescent="0.2">
      <c r="A93" s="5"/>
      <c r="B93" s="5"/>
      <c r="C93" s="9"/>
      <c r="D93" s="45"/>
      <c r="E93" s="33"/>
      <c r="F93" s="33"/>
      <c r="G93" s="33"/>
      <c r="H93" s="33"/>
    </row>
    <row r="94" spans="1:9" s="4" customFormat="1" ht="34.5" x14ac:dyDescent="0.2">
      <c r="A94" s="42"/>
      <c r="B94" s="43"/>
      <c r="C94" s="43" t="s">
        <v>49</v>
      </c>
      <c r="D94" s="41">
        <f>SUM(D96:D97)</f>
        <v>81148476.700000003</v>
      </c>
      <c r="E94" s="41">
        <f>SUM(E96:E97)</f>
        <v>80989226.700000003</v>
      </c>
      <c r="F94" s="41">
        <f>SUM(F96:F97)</f>
        <v>0</v>
      </c>
      <c r="G94" s="41">
        <f>SUM(G96:G97)</f>
        <v>0</v>
      </c>
      <c r="H94" s="41">
        <f>SUM(H96:H97)</f>
        <v>159250</v>
      </c>
    </row>
    <row r="95" spans="1:9" s="4" customFormat="1" x14ac:dyDescent="0.2">
      <c r="A95" s="42"/>
      <c r="B95" s="42"/>
      <c r="C95" s="42" t="s">
        <v>15</v>
      </c>
      <c r="D95" s="45"/>
      <c r="E95" s="45"/>
      <c r="F95" s="45"/>
      <c r="G95" s="45"/>
      <c r="H95" s="45"/>
    </row>
    <row r="96" spans="1:9" s="8" customFormat="1" ht="42" customHeight="1" x14ac:dyDescent="0.2">
      <c r="A96" s="21">
        <v>1169</v>
      </c>
      <c r="B96" s="21">
        <v>31001</v>
      </c>
      <c r="C96" s="22" t="s">
        <v>50</v>
      </c>
      <c r="D96" s="41">
        <f>SUM(E96:H96)</f>
        <v>80989226.700000003</v>
      </c>
      <c r="E96" s="41">
        <v>80989226.700000003</v>
      </c>
      <c r="F96" s="41"/>
      <c r="G96" s="41"/>
      <c r="H96" s="41"/>
    </row>
    <row r="97" spans="1:9" s="8" customFormat="1" ht="32.25" customHeight="1" x14ac:dyDescent="0.2">
      <c r="A97" s="21">
        <v>1204</v>
      </c>
      <c r="B97" s="21">
        <v>31001</v>
      </c>
      <c r="C97" s="22" t="s">
        <v>121</v>
      </c>
      <c r="D97" s="41">
        <f>SUM(E97:H97)</f>
        <v>159250</v>
      </c>
      <c r="E97" s="41"/>
      <c r="F97" s="41"/>
      <c r="G97" s="41"/>
      <c r="H97" s="41">
        <v>159250</v>
      </c>
    </row>
    <row r="98" spans="1:9" s="8" customFormat="1" x14ac:dyDescent="0.2">
      <c r="A98" s="6"/>
      <c r="B98" s="6"/>
      <c r="C98" s="7"/>
      <c r="D98" s="41"/>
      <c r="E98" s="32"/>
      <c r="F98" s="32"/>
      <c r="G98" s="32"/>
      <c r="H98" s="32"/>
    </row>
    <row r="99" spans="1:9" s="4" customFormat="1" ht="59.25" customHeight="1" x14ac:dyDescent="0.2">
      <c r="A99" s="5"/>
      <c r="B99" s="15"/>
      <c r="C99" s="15" t="s">
        <v>150</v>
      </c>
      <c r="D99" s="41">
        <f>SUM(D101)</f>
        <v>522000</v>
      </c>
      <c r="E99" s="32">
        <f t="shared" ref="E99:H99" si="26">SUM(E101)</f>
        <v>450000</v>
      </c>
      <c r="F99" s="32">
        <f t="shared" si="26"/>
        <v>0</v>
      </c>
      <c r="G99" s="32">
        <f t="shared" si="26"/>
        <v>72000</v>
      </c>
      <c r="H99" s="32">
        <f t="shared" si="26"/>
        <v>0</v>
      </c>
    </row>
    <row r="100" spans="1:9" s="4" customFormat="1" x14ac:dyDescent="0.2">
      <c r="A100" s="5"/>
      <c r="B100" s="5"/>
      <c r="C100" s="5" t="s">
        <v>15</v>
      </c>
      <c r="D100" s="45"/>
      <c r="E100" s="33"/>
      <c r="F100" s="33"/>
      <c r="G100" s="33"/>
      <c r="H100" s="33"/>
    </row>
    <row r="101" spans="1:9" s="8" customFormat="1" ht="21" customHeight="1" x14ac:dyDescent="0.2">
      <c r="A101" s="6">
        <v>1098</v>
      </c>
      <c r="B101" s="6">
        <v>21001</v>
      </c>
      <c r="C101" s="7" t="s">
        <v>120</v>
      </c>
      <c r="D101" s="41">
        <f>SUM(E101:H101)</f>
        <v>522000</v>
      </c>
      <c r="E101" s="32">
        <f>SUM(E103:E108)</f>
        <v>450000</v>
      </c>
      <c r="F101" s="32">
        <f t="shared" ref="F101:H101" si="27">SUM(F103:F108)</f>
        <v>0</v>
      </c>
      <c r="G101" s="32">
        <f t="shared" si="27"/>
        <v>72000</v>
      </c>
      <c r="H101" s="32">
        <f t="shared" si="27"/>
        <v>0</v>
      </c>
    </row>
    <row r="102" spans="1:9" s="8" customFormat="1" ht="18.75" customHeight="1" x14ac:dyDescent="0.2">
      <c r="A102" s="6"/>
      <c r="B102" s="6"/>
      <c r="C102" s="5" t="s">
        <v>15</v>
      </c>
      <c r="D102" s="41"/>
      <c r="E102" s="32"/>
      <c r="F102" s="32"/>
      <c r="G102" s="32"/>
      <c r="H102" s="32"/>
    </row>
    <row r="103" spans="1:9" s="8" customFormat="1" ht="56.25" customHeight="1" x14ac:dyDescent="0.2">
      <c r="A103" s="6"/>
      <c r="B103" s="6"/>
      <c r="C103" s="9" t="s">
        <v>119</v>
      </c>
      <c r="D103" s="45">
        <f t="shared" ref="D103:D108" si="28">SUM(E103:H103)</f>
        <v>450000</v>
      </c>
      <c r="E103" s="33">
        <v>450000</v>
      </c>
      <c r="F103" s="33"/>
      <c r="G103" s="33"/>
      <c r="H103" s="33"/>
    </row>
    <row r="104" spans="1:9" s="8" customFormat="1" ht="85.5" customHeight="1" x14ac:dyDescent="0.2">
      <c r="A104" s="6"/>
      <c r="B104" s="6"/>
      <c r="C104" s="9" t="s">
        <v>127</v>
      </c>
      <c r="D104" s="45">
        <f t="shared" si="28"/>
        <v>10000</v>
      </c>
      <c r="E104" s="33"/>
      <c r="F104" s="33"/>
      <c r="G104" s="33">
        <v>10000</v>
      </c>
      <c r="H104" s="33"/>
    </row>
    <row r="105" spans="1:9" s="8" customFormat="1" ht="51.75" x14ac:dyDescent="0.2">
      <c r="A105" s="6"/>
      <c r="B105" s="6"/>
      <c r="C105" s="9" t="s">
        <v>128</v>
      </c>
      <c r="D105" s="45">
        <f t="shared" si="28"/>
        <v>20000</v>
      </c>
      <c r="E105" s="33"/>
      <c r="F105" s="33"/>
      <c r="G105" s="33">
        <v>20000</v>
      </c>
      <c r="H105" s="33"/>
    </row>
    <row r="106" spans="1:9" s="8" customFormat="1" ht="69" x14ac:dyDescent="0.2">
      <c r="A106" s="6"/>
      <c r="B106" s="6"/>
      <c r="C106" s="9" t="s">
        <v>129</v>
      </c>
      <c r="D106" s="45">
        <f t="shared" si="28"/>
        <v>12000</v>
      </c>
      <c r="E106" s="33"/>
      <c r="F106" s="33"/>
      <c r="G106" s="33">
        <v>12000</v>
      </c>
      <c r="H106" s="33"/>
    </row>
    <row r="107" spans="1:9" s="8" customFormat="1" ht="51.75" x14ac:dyDescent="0.2">
      <c r="A107" s="6"/>
      <c r="B107" s="6"/>
      <c r="C107" s="9" t="s">
        <v>130</v>
      </c>
      <c r="D107" s="45">
        <f t="shared" si="28"/>
        <v>15000</v>
      </c>
      <c r="E107" s="33"/>
      <c r="F107" s="33"/>
      <c r="G107" s="33">
        <v>15000</v>
      </c>
      <c r="H107" s="33"/>
    </row>
    <row r="108" spans="1:9" ht="51.75" x14ac:dyDescent="0.2">
      <c r="A108" s="5"/>
      <c r="B108" s="5"/>
      <c r="C108" s="9" t="s">
        <v>131</v>
      </c>
      <c r="D108" s="45">
        <f t="shared" si="28"/>
        <v>15000</v>
      </c>
      <c r="E108" s="33"/>
      <c r="F108" s="33"/>
      <c r="G108" s="33">
        <v>15000</v>
      </c>
      <c r="H108" s="33"/>
    </row>
    <row r="109" spans="1:9" ht="27.75" customHeight="1" x14ac:dyDescent="0.2">
      <c r="A109" s="5"/>
      <c r="B109" s="5"/>
      <c r="C109" s="7"/>
      <c r="D109" s="41"/>
      <c r="E109" s="33"/>
      <c r="F109" s="33"/>
      <c r="G109" s="32"/>
      <c r="H109" s="33"/>
    </row>
    <row r="110" spans="1:9" s="4" customFormat="1" ht="59.25" customHeight="1" x14ac:dyDescent="0.2">
      <c r="A110" s="5"/>
      <c r="B110" s="15"/>
      <c r="C110" s="15" t="s">
        <v>109</v>
      </c>
      <c r="D110" s="32">
        <f>SUM(D112:D116)+SUM(D119:D122)</f>
        <v>22038830.199999999</v>
      </c>
      <c r="E110" s="32">
        <f>SUM(E112:E116)+SUM(E119:E122)</f>
        <v>414284.5</v>
      </c>
      <c r="F110" s="32">
        <f>SUM(F112:F116)+SUM(F119:F122)</f>
        <v>21579292.199999999</v>
      </c>
      <c r="G110" s="32">
        <f>SUM(G112:G116)+SUM(G119:G122)</f>
        <v>0</v>
      </c>
      <c r="H110" s="32">
        <f>SUM(H112:H116)+SUM(H119:H122)</f>
        <v>45253.5</v>
      </c>
      <c r="I110" s="55"/>
    </row>
    <row r="111" spans="1:9" s="4" customFormat="1" x14ac:dyDescent="0.2">
      <c r="A111" s="5"/>
      <c r="B111" s="5"/>
      <c r="C111" s="5" t="s">
        <v>15</v>
      </c>
      <c r="D111" s="45"/>
      <c r="E111" s="33"/>
      <c r="F111" s="33"/>
      <c r="G111" s="33"/>
      <c r="H111" s="33"/>
    </row>
    <row r="112" spans="1:9" s="8" customFormat="1" ht="39" customHeight="1" x14ac:dyDescent="0.2">
      <c r="A112" s="21">
        <v>1049</v>
      </c>
      <c r="B112" s="21">
        <v>21001</v>
      </c>
      <c r="C112" s="22" t="s">
        <v>51</v>
      </c>
      <c r="D112" s="41">
        <f>SUM(E112:H112)</f>
        <v>21559612.199999999</v>
      </c>
      <c r="E112" s="41">
        <v>0</v>
      </c>
      <c r="F112" s="41">
        <v>21559612.199999999</v>
      </c>
      <c r="G112" s="41">
        <v>0</v>
      </c>
      <c r="H112" s="41">
        <v>0</v>
      </c>
      <c r="I112" s="38"/>
    </row>
    <row r="113" spans="1:8" s="8" customFormat="1" ht="69" x14ac:dyDescent="0.2">
      <c r="A113" s="21">
        <v>1001</v>
      </c>
      <c r="B113" s="21">
        <v>31001</v>
      </c>
      <c r="C113" s="22" t="s">
        <v>112</v>
      </c>
      <c r="D113" s="41">
        <f t="shared" ref="D113:D122" si="29">SUM(E113:H113)</f>
        <v>7385</v>
      </c>
      <c r="E113" s="41"/>
      <c r="F113" s="41"/>
      <c r="G113" s="41"/>
      <c r="H113" s="41">
        <v>7385</v>
      </c>
    </row>
    <row r="114" spans="1:8" s="8" customFormat="1" ht="63" customHeight="1" x14ac:dyDescent="0.2">
      <c r="A114" s="21">
        <v>1106</v>
      </c>
      <c r="B114" s="21">
        <v>31001</v>
      </c>
      <c r="C114" s="22" t="s">
        <v>28</v>
      </c>
      <c r="D114" s="41">
        <f t="shared" si="29"/>
        <v>3930.8</v>
      </c>
      <c r="E114" s="41"/>
      <c r="F114" s="41"/>
      <c r="G114" s="41"/>
      <c r="H114" s="41">
        <v>3930.8</v>
      </c>
    </row>
    <row r="115" spans="1:8" s="8" customFormat="1" ht="47.25" customHeight="1" x14ac:dyDescent="0.2">
      <c r="A115" s="6">
        <v>1079</v>
      </c>
      <c r="B115" s="6">
        <v>31001</v>
      </c>
      <c r="C115" s="7" t="s">
        <v>32</v>
      </c>
      <c r="D115" s="41">
        <f>SUM(E115:H115)</f>
        <v>3637.4</v>
      </c>
      <c r="E115" s="32"/>
      <c r="F115" s="32"/>
      <c r="G115" s="32"/>
      <c r="H115" s="32">
        <v>3637.4</v>
      </c>
    </row>
    <row r="116" spans="1:8" s="8" customFormat="1" ht="74.25" customHeight="1" x14ac:dyDescent="0.2">
      <c r="A116" s="6">
        <v>1079</v>
      </c>
      <c r="B116" s="56">
        <v>31004</v>
      </c>
      <c r="C116" s="7" t="s">
        <v>171</v>
      </c>
      <c r="D116" s="32">
        <f t="shared" ref="D116:E116" si="30">D118</f>
        <v>19680</v>
      </c>
      <c r="E116" s="32">
        <f t="shared" si="30"/>
        <v>0</v>
      </c>
      <c r="F116" s="32">
        <f>F118</f>
        <v>19680</v>
      </c>
      <c r="G116" s="32">
        <f t="shared" ref="G116:H116" si="31">G118</f>
        <v>0</v>
      </c>
      <c r="H116" s="32">
        <f t="shared" si="31"/>
        <v>0</v>
      </c>
    </row>
    <row r="117" spans="1:8" s="8" customFormat="1" ht="21" customHeight="1" x14ac:dyDescent="0.2">
      <c r="A117" s="6"/>
      <c r="B117" s="56"/>
      <c r="C117" s="5" t="s">
        <v>15</v>
      </c>
      <c r="D117" s="41"/>
      <c r="E117" s="32"/>
      <c r="F117" s="32"/>
      <c r="G117" s="32"/>
      <c r="H117" s="32"/>
    </row>
    <row r="118" spans="1:8" s="8" customFormat="1" ht="57" customHeight="1" x14ac:dyDescent="0.2">
      <c r="A118" s="6"/>
      <c r="B118" s="56"/>
      <c r="C118" s="7" t="s">
        <v>173</v>
      </c>
      <c r="D118" s="41">
        <f>SUM(E118:H118)</f>
        <v>19680</v>
      </c>
      <c r="E118" s="32"/>
      <c r="F118" s="32">
        <v>19680</v>
      </c>
      <c r="G118" s="32"/>
      <c r="H118" s="32"/>
    </row>
    <row r="119" spans="1:8" s="8" customFormat="1" ht="54.75" customHeight="1" x14ac:dyDescent="0.2">
      <c r="A119" s="27">
        <v>1004</v>
      </c>
      <c r="B119" s="27">
        <v>31007</v>
      </c>
      <c r="C119" s="28" t="s">
        <v>117</v>
      </c>
      <c r="D119" s="41">
        <f>SUM(E119:H119)</f>
        <v>360000</v>
      </c>
      <c r="E119" s="32">
        <v>360000</v>
      </c>
      <c r="F119" s="32"/>
      <c r="G119" s="32"/>
      <c r="H119" s="32">
        <v>0</v>
      </c>
    </row>
    <row r="120" spans="1:8" s="8" customFormat="1" ht="54.75" customHeight="1" x14ac:dyDescent="0.2">
      <c r="A120" s="27">
        <v>1004</v>
      </c>
      <c r="B120" s="27">
        <v>31010</v>
      </c>
      <c r="C120" s="28" t="s">
        <v>168</v>
      </c>
      <c r="D120" s="41">
        <f t="shared" ref="D120" si="32">SUM(E120:H120)</f>
        <v>54284.5</v>
      </c>
      <c r="E120" s="32">
        <v>54284.5</v>
      </c>
      <c r="F120" s="32"/>
      <c r="G120" s="32"/>
      <c r="H120" s="32"/>
    </row>
    <row r="121" spans="1:8" s="8" customFormat="1" ht="44.25" customHeight="1" x14ac:dyDescent="0.2">
      <c r="A121" s="6">
        <v>1109</v>
      </c>
      <c r="B121" s="6">
        <v>31001</v>
      </c>
      <c r="C121" s="7" t="s">
        <v>37</v>
      </c>
      <c r="D121" s="41">
        <f t="shared" si="29"/>
        <v>3000</v>
      </c>
      <c r="E121" s="32"/>
      <c r="F121" s="32"/>
      <c r="G121" s="32"/>
      <c r="H121" s="32">
        <v>3000</v>
      </c>
    </row>
    <row r="122" spans="1:8" s="8" customFormat="1" ht="43.5" customHeight="1" x14ac:dyDescent="0.2">
      <c r="A122" s="6">
        <v>1176</v>
      </c>
      <c r="B122" s="6">
        <v>31001</v>
      </c>
      <c r="C122" s="7" t="s">
        <v>52</v>
      </c>
      <c r="D122" s="41">
        <f t="shared" si="29"/>
        <v>27300.3</v>
      </c>
      <c r="E122" s="32"/>
      <c r="F122" s="32"/>
      <c r="G122" s="32"/>
      <c r="H122" s="32">
        <v>27300.3</v>
      </c>
    </row>
    <row r="123" spans="1:8" x14ac:dyDescent="0.2">
      <c r="A123" s="5"/>
      <c r="B123" s="5"/>
      <c r="C123" s="9"/>
      <c r="D123" s="45"/>
      <c r="E123" s="33"/>
      <c r="F123" s="33"/>
      <c r="G123" s="33"/>
      <c r="H123" s="33"/>
    </row>
    <row r="124" spans="1:8" s="4" customFormat="1" ht="24.75" customHeight="1" x14ac:dyDescent="0.2">
      <c r="A124" s="5"/>
      <c r="B124" s="15"/>
      <c r="C124" s="15" t="s">
        <v>53</v>
      </c>
      <c r="D124" s="41">
        <f>D126</f>
        <v>20159.2</v>
      </c>
      <c r="E124" s="32">
        <f t="shared" ref="E124:H124" si="33">E126</f>
        <v>0</v>
      </c>
      <c r="F124" s="32">
        <f t="shared" si="33"/>
        <v>0</v>
      </c>
      <c r="G124" s="32">
        <f t="shared" si="33"/>
        <v>0</v>
      </c>
      <c r="H124" s="32">
        <f t="shared" si="33"/>
        <v>20159.2</v>
      </c>
    </row>
    <row r="125" spans="1:8" s="4" customFormat="1" x14ac:dyDescent="0.2">
      <c r="A125" s="5"/>
      <c r="B125" s="5"/>
      <c r="C125" s="5" t="s">
        <v>15</v>
      </c>
      <c r="D125" s="45"/>
      <c r="E125" s="33"/>
      <c r="F125" s="33"/>
      <c r="G125" s="33"/>
      <c r="H125" s="33"/>
    </row>
    <row r="126" spans="1:8" s="8" customFormat="1" ht="39.75" customHeight="1" x14ac:dyDescent="0.2">
      <c r="A126" s="6">
        <v>1108</v>
      </c>
      <c r="B126" s="6">
        <v>31001</v>
      </c>
      <c r="C126" s="7" t="s">
        <v>54</v>
      </c>
      <c r="D126" s="41">
        <f>SUM(E126:H126)</f>
        <v>20159.2</v>
      </c>
      <c r="E126" s="32"/>
      <c r="F126" s="32"/>
      <c r="G126" s="32"/>
      <c r="H126" s="32">
        <v>20159.2</v>
      </c>
    </row>
    <row r="127" spans="1:8" x14ac:dyDescent="0.2">
      <c r="A127" s="5"/>
      <c r="B127" s="5"/>
      <c r="C127" s="9"/>
      <c r="D127" s="45"/>
      <c r="E127" s="33"/>
      <c r="F127" s="33"/>
      <c r="G127" s="33"/>
      <c r="H127" s="33"/>
    </row>
    <row r="128" spans="1:8" s="4" customFormat="1" ht="40.5" customHeight="1" x14ac:dyDescent="0.2">
      <c r="A128" s="5"/>
      <c r="B128" s="15"/>
      <c r="C128" s="15" t="s">
        <v>55</v>
      </c>
      <c r="D128" s="41">
        <f>D130+D131</f>
        <v>23235.699999999997</v>
      </c>
      <c r="E128" s="32">
        <f t="shared" ref="E128:H128" si="34">E130+E131</f>
        <v>0</v>
      </c>
      <c r="F128" s="32">
        <f t="shared" si="34"/>
        <v>0</v>
      </c>
      <c r="G128" s="32">
        <f t="shared" si="34"/>
        <v>0</v>
      </c>
      <c r="H128" s="32">
        <f t="shared" si="34"/>
        <v>23235.699999999997</v>
      </c>
    </row>
    <row r="129" spans="1:8" s="4" customFormat="1" x14ac:dyDescent="0.2">
      <c r="A129" s="5"/>
      <c r="B129" s="5"/>
      <c r="C129" s="5" t="s">
        <v>15</v>
      </c>
      <c r="D129" s="45"/>
      <c r="E129" s="33"/>
      <c r="F129" s="33"/>
      <c r="G129" s="33"/>
      <c r="H129" s="33"/>
    </row>
    <row r="130" spans="1:8" s="8" customFormat="1" ht="51.75" x14ac:dyDescent="0.2">
      <c r="A130" s="6">
        <v>1112</v>
      </c>
      <c r="B130" s="6">
        <v>31001</v>
      </c>
      <c r="C130" s="7" t="s">
        <v>56</v>
      </c>
      <c r="D130" s="41">
        <f t="shared" ref="D130:D131" si="35">SUM(E130:H130)</f>
        <v>8618.4</v>
      </c>
      <c r="E130" s="32"/>
      <c r="F130" s="32"/>
      <c r="G130" s="32"/>
      <c r="H130" s="32">
        <v>8618.4</v>
      </c>
    </row>
    <row r="131" spans="1:8" s="8" customFormat="1" ht="34.5" x14ac:dyDescent="0.2">
      <c r="A131" s="6">
        <v>1107</v>
      </c>
      <c r="B131" s="6">
        <v>31001</v>
      </c>
      <c r="C131" s="7" t="s">
        <v>176</v>
      </c>
      <c r="D131" s="41">
        <f t="shared" si="35"/>
        <v>14617.3</v>
      </c>
      <c r="E131" s="32"/>
      <c r="F131" s="32"/>
      <c r="G131" s="32"/>
      <c r="H131" s="32">
        <v>14617.3</v>
      </c>
    </row>
    <row r="132" spans="1:8" x14ac:dyDescent="0.2">
      <c r="A132" s="5"/>
      <c r="B132" s="5"/>
      <c r="C132" s="9"/>
      <c r="D132" s="45"/>
      <c r="E132" s="33"/>
      <c r="F132" s="33"/>
      <c r="G132" s="33"/>
      <c r="H132" s="33"/>
    </row>
    <row r="133" spans="1:8" s="4" customFormat="1" ht="23.25" customHeight="1" x14ac:dyDescent="0.2">
      <c r="A133" s="5"/>
      <c r="B133" s="15"/>
      <c r="C133" s="15" t="s">
        <v>57</v>
      </c>
      <c r="D133" s="41">
        <f>D135</f>
        <v>243760</v>
      </c>
      <c r="E133" s="32">
        <f t="shared" ref="E133:H133" si="36">E135</f>
        <v>0</v>
      </c>
      <c r="F133" s="32">
        <f t="shared" si="36"/>
        <v>0</v>
      </c>
      <c r="G133" s="32">
        <f t="shared" si="36"/>
        <v>0</v>
      </c>
      <c r="H133" s="32">
        <f t="shared" si="36"/>
        <v>243760</v>
      </c>
    </row>
    <row r="134" spans="1:8" s="4" customFormat="1" x14ac:dyDescent="0.2">
      <c r="A134" s="5"/>
      <c r="B134" s="5"/>
      <c r="C134" s="5" t="s">
        <v>15</v>
      </c>
      <c r="D134" s="45"/>
      <c r="E134" s="33"/>
      <c r="F134" s="33"/>
      <c r="G134" s="33"/>
      <c r="H134" s="33"/>
    </row>
    <row r="135" spans="1:8" s="8" customFormat="1" ht="60.75" customHeight="1" x14ac:dyDescent="0.2">
      <c r="A135" s="21">
        <v>1143</v>
      </c>
      <c r="B135" s="21">
        <v>31001</v>
      </c>
      <c r="C135" s="22" t="s">
        <v>103</v>
      </c>
      <c r="D135" s="41">
        <f t="shared" ref="D135" si="37">SUM(E135:H135)</f>
        <v>243760</v>
      </c>
      <c r="E135" s="41"/>
      <c r="F135" s="41"/>
      <c r="G135" s="41"/>
      <c r="H135" s="41">
        <v>243760</v>
      </c>
    </row>
    <row r="136" spans="1:8" x14ac:dyDescent="0.2">
      <c r="A136" s="5"/>
      <c r="B136" s="5"/>
      <c r="C136" s="9"/>
      <c r="D136" s="45"/>
      <c r="E136" s="33"/>
      <c r="F136" s="33"/>
      <c r="G136" s="33"/>
      <c r="H136" s="33"/>
    </row>
    <row r="137" spans="1:8" s="4" customFormat="1" ht="41.25" customHeight="1" x14ac:dyDescent="0.2">
      <c r="A137" s="5"/>
      <c r="B137" s="15"/>
      <c r="C137" s="15" t="s">
        <v>58</v>
      </c>
      <c r="D137" s="41">
        <f>D139</f>
        <v>4358.8</v>
      </c>
      <c r="E137" s="32">
        <f t="shared" ref="E137:H137" si="38">E139</f>
        <v>0</v>
      </c>
      <c r="F137" s="32">
        <f t="shared" si="38"/>
        <v>0</v>
      </c>
      <c r="G137" s="32">
        <f t="shared" si="38"/>
        <v>0</v>
      </c>
      <c r="H137" s="32">
        <f t="shared" si="38"/>
        <v>4358.8</v>
      </c>
    </row>
    <row r="138" spans="1:8" s="4" customFormat="1" x14ac:dyDescent="0.2">
      <c r="A138" s="5"/>
      <c r="B138" s="5"/>
      <c r="C138" s="5" t="s">
        <v>15</v>
      </c>
      <c r="D138" s="45"/>
      <c r="E138" s="33"/>
      <c r="F138" s="33"/>
      <c r="G138" s="33"/>
      <c r="H138" s="33"/>
    </row>
    <row r="139" spans="1:8" s="8" customFormat="1" ht="58.5" customHeight="1" x14ac:dyDescent="0.2">
      <c r="A139" s="6">
        <v>1064</v>
      </c>
      <c r="B139" s="6">
        <v>31001</v>
      </c>
      <c r="C139" s="7" t="s">
        <v>59</v>
      </c>
      <c r="D139" s="41">
        <f t="shared" ref="D139" si="39">SUM(E139:H139)</f>
        <v>4358.8</v>
      </c>
      <c r="E139" s="32"/>
      <c r="F139" s="32"/>
      <c r="G139" s="32"/>
      <c r="H139" s="32">
        <v>4358.8</v>
      </c>
    </row>
    <row r="140" spans="1:8" x14ac:dyDescent="0.2">
      <c r="A140" s="5"/>
      <c r="B140" s="5"/>
      <c r="C140" s="9"/>
      <c r="D140" s="45"/>
      <c r="E140" s="33"/>
      <c r="F140" s="33"/>
      <c r="G140" s="33"/>
      <c r="H140" s="33"/>
    </row>
    <row r="141" spans="1:8" s="4" customFormat="1" ht="60" customHeight="1" x14ac:dyDescent="0.2">
      <c r="A141" s="5"/>
      <c r="B141" s="15"/>
      <c r="C141" s="15" t="s">
        <v>60</v>
      </c>
      <c r="D141" s="41">
        <f>D143</f>
        <v>3885</v>
      </c>
      <c r="E141" s="32">
        <f t="shared" ref="E141:H141" si="40">E143</f>
        <v>0</v>
      </c>
      <c r="F141" s="32">
        <f t="shared" si="40"/>
        <v>0</v>
      </c>
      <c r="G141" s="32">
        <f t="shared" si="40"/>
        <v>0</v>
      </c>
      <c r="H141" s="32">
        <f t="shared" si="40"/>
        <v>3885</v>
      </c>
    </row>
    <row r="142" spans="1:8" s="4" customFormat="1" x14ac:dyDescent="0.2">
      <c r="A142" s="5"/>
      <c r="B142" s="5"/>
      <c r="C142" s="5" t="s">
        <v>15</v>
      </c>
      <c r="D142" s="45"/>
      <c r="E142" s="33"/>
      <c r="F142" s="33"/>
      <c r="G142" s="33"/>
      <c r="H142" s="33"/>
    </row>
    <row r="143" spans="1:8" s="8" customFormat="1" ht="51.75" x14ac:dyDescent="0.2">
      <c r="A143" s="6">
        <v>1034</v>
      </c>
      <c r="B143" s="6">
        <v>31001</v>
      </c>
      <c r="C143" s="7" t="s">
        <v>61</v>
      </c>
      <c r="D143" s="41">
        <f t="shared" ref="D143" si="41">SUM(E143:H143)</f>
        <v>3885</v>
      </c>
      <c r="E143" s="32"/>
      <c r="F143" s="32"/>
      <c r="G143" s="32"/>
      <c r="H143" s="32">
        <v>3885</v>
      </c>
    </row>
    <row r="144" spans="1:8" x14ac:dyDescent="0.2">
      <c r="A144" s="5"/>
      <c r="B144" s="5"/>
      <c r="C144" s="9"/>
      <c r="D144" s="45"/>
      <c r="E144" s="33"/>
      <c r="F144" s="33"/>
      <c r="G144" s="33"/>
      <c r="H144" s="33"/>
    </row>
    <row r="145" spans="1:8" s="4" customFormat="1" ht="60" customHeight="1" x14ac:dyDescent="0.2">
      <c r="A145" s="5"/>
      <c r="B145" s="15"/>
      <c r="C145" s="15" t="s">
        <v>110</v>
      </c>
      <c r="D145" s="41">
        <f>D147</f>
        <v>1400</v>
      </c>
      <c r="E145" s="32">
        <f t="shared" ref="E145:H145" si="42">E147</f>
        <v>0</v>
      </c>
      <c r="F145" s="32">
        <f t="shared" si="42"/>
        <v>0</v>
      </c>
      <c r="G145" s="32">
        <f t="shared" si="42"/>
        <v>0</v>
      </c>
      <c r="H145" s="32">
        <f t="shared" si="42"/>
        <v>1400</v>
      </c>
    </row>
    <row r="146" spans="1:8" s="4" customFormat="1" x14ac:dyDescent="0.2">
      <c r="A146" s="5"/>
      <c r="B146" s="5"/>
      <c r="C146" s="5" t="s">
        <v>15</v>
      </c>
      <c r="D146" s="45"/>
      <c r="E146" s="33"/>
      <c r="F146" s="33"/>
      <c r="G146" s="33"/>
      <c r="H146" s="33"/>
    </row>
    <row r="147" spans="1:8" s="8" customFormat="1" ht="60" customHeight="1" x14ac:dyDescent="0.2">
      <c r="A147" s="6">
        <v>1042</v>
      </c>
      <c r="B147" s="6">
        <v>31001</v>
      </c>
      <c r="C147" s="7" t="s">
        <v>111</v>
      </c>
      <c r="D147" s="41">
        <f t="shared" ref="D147" si="43">SUM(E147:H147)</f>
        <v>1400</v>
      </c>
      <c r="E147" s="32"/>
      <c r="F147" s="32"/>
      <c r="G147" s="32"/>
      <c r="H147" s="32">
        <v>1400</v>
      </c>
    </row>
    <row r="148" spans="1:8" s="8" customFormat="1" ht="25.5" customHeight="1" x14ac:dyDescent="0.2">
      <c r="A148" s="6"/>
      <c r="B148" s="6"/>
      <c r="C148" s="7"/>
      <c r="D148" s="41"/>
      <c r="E148" s="32"/>
      <c r="F148" s="32"/>
      <c r="G148" s="32"/>
      <c r="H148" s="32"/>
    </row>
    <row r="149" spans="1:8" s="4" customFormat="1" ht="30" customHeight="1" x14ac:dyDescent="0.2">
      <c r="A149" s="5"/>
      <c r="B149" s="15"/>
      <c r="C149" s="15" t="s">
        <v>156</v>
      </c>
      <c r="D149" s="41">
        <f>D151+D152+D158+D153+D154+D156+D157+D155</f>
        <v>964858.29999999993</v>
      </c>
      <c r="E149" s="32">
        <f>E151+E152+E158+E153+E154+E156+E157+E155</f>
        <v>0</v>
      </c>
      <c r="F149" s="32">
        <f>F151+F152+F158+F153+F154+F156+F157+F155</f>
        <v>0</v>
      </c>
      <c r="G149" s="32">
        <f>G151+G152+G158+G153+G154+G156+G157+G155</f>
        <v>414858.3</v>
      </c>
      <c r="H149" s="32">
        <f>H151+H152+H158+H153+H154+H156+H157+H155</f>
        <v>550000</v>
      </c>
    </row>
    <row r="150" spans="1:8" s="4" customFormat="1" x14ac:dyDescent="0.2">
      <c r="A150" s="5"/>
      <c r="B150" s="5"/>
      <c r="C150" s="5" t="s">
        <v>15</v>
      </c>
      <c r="D150" s="45"/>
      <c r="E150" s="33"/>
      <c r="F150" s="33"/>
      <c r="G150" s="33"/>
      <c r="H150" s="33"/>
    </row>
    <row r="151" spans="1:8" s="8" customFormat="1" ht="45" customHeight="1" x14ac:dyDescent="0.2">
      <c r="A151" s="6">
        <v>1012</v>
      </c>
      <c r="B151" s="6">
        <v>31002</v>
      </c>
      <c r="C151" s="7" t="s">
        <v>157</v>
      </c>
      <c r="D151" s="41">
        <f t="shared" ref="D151:D156" si="44">SUM(E151:H151)</f>
        <v>450000</v>
      </c>
      <c r="E151" s="32"/>
      <c r="F151" s="32"/>
      <c r="G151" s="32"/>
      <c r="H151" s="32">
        <v>450000</v>
      </c>
    </row>
    <row r="152" spans="1:8" s="8" customFormat="1" ht="63" customHeight="1" x14ac:dyDescent="0.2">
      <c r="A152" s="6">
        <v>1012</v>
      </c>
      <c r="B152" s="6">
        <v>31003</v>
      </c>
      <c r="C152" s="7" t="s">
        <v>158</v>
      </c>
      <c r="D152" s="41">
        <f t="shared" si="44"/>
        <v>100000</v>
      </c>
      <c r="E152" s="32"/>
      <c r="F152" s="32"/>
      <c r="G152" s="32"/>
      <c r="H152" s="32">
        <v>100000</v>
      </c>
    </row>
    <row r="153" spans="1:8" s="8" customFormat="1" ht="34.5" x14ac:dyDescent="0.2">
      <c r="A153" s="6">
        <v>1012</v>
      </c>
      <c r="B153" s="6">
        <v>31005</v>
      </c>
      <c r="C153" s="7" t="s">
        <v>62</v>
      </c>
      <c r="D153" s="41">
        <f t="shared" si="44"/>
        <v>30040.6</v>
      </c>
      <c r="E153" s="32"/>
      <c r="F153" s="32"/>
      <c r="G153" s="32">
        <v>30040.6</v>
      </c>
      <c r="H153" s="32"/>
    </row>
    <row r="154" spans="1:8" s="8" customFormat="1" ht="54" customHeight="1" x14ac:dyDescent="0.2">
      <c r="A154" s="6">
        <v>1012</v>
      </c>
      <c r="B154" s="6">
        <v>31006</v>
      </c>
      <c r="C154" s="7" t="s">
        <v>63</v>
      </c>
      <c r="D154" s="41">
        <f t="shared" si="44"/>
        <v>12000</v>
      </c>
      <c r="E154" s="32"/>
      <c r="F154" s="32"/>
      <c r="G154" s="32">
        <v>12000</v>
      </c>
      <c r="H154" s="32"/>
    </row>
    <row r="155" spans="1:8" s="8" customFormat="1" ht="34.5" x14ac:dyDescent="0.2">
      <c r="A155" s="6">
        <v>1012</v>
      </c>
      <c r="B155" s="6">
        <v>31007</v>
      </c>
      <c r="C155" s="7" t="s">
        <v>104</v>
      </c>
      <c r="D155" s="41">
        <f>SUM(E155:H155)</f>
        <v>34088</v>
      </c>
      <c r="E155" s="32">
        <v>0</v>
      </c>
      <c r="F155" s="32">
        <v>0</v>
      </c>
      <c r="G155" s="32">
        <v>34088</v>
      </c>
      <c r="H155" s="32">
        <v>0</v>
      </c>
    </row>
    <row r="156" spans="1:8" s="8" customFormat="1" ht="51.75" x14ac:dyDescent="0.2">
      <c r="A156" s="6">
        <v>1012</v>
      </c>
      <c r="B156" s="6">
        <v>31010</v>
      </c>
      <c r="C156" s="7" t="s">
        <v>107</v>
      </c>
      <c r="D156" s="41">
        <f t="shared" si="44"/>
        <v>32351</v>
      </c>
      <c r="E156" s="32"/>
      <c r="F156" s="32"/>
      <c r="G156" s="32">
        <v>32351</v>
      </c>
      <c r="H156" s="32"/>
    </row>
    <row r="157" spans="1:8" s="8" customFormat="1" ht="54" customHeight="1" x14ac:dyDescent="0.2">
      <c r="A157" s="6">
        <v>1012</v>
      </c>
      <c r="B157" s="6">
        <v>31011</v>
      </c>
      <c r="C157" s="7" t="s">
        <v>108</v>
      </c>
      <c r="D157" s="41">
        <f>SUM(E157:H157)</f>
        <v>6278.7</v>
      </c>
      <c r="E157" s="32"/>
      <c r="F157" s="32"/>
      <c r="G157" s="32">
        <v>6278.7</v>
      </c>
      <c r="H157" s="32"/>
    </row>
    <row r="158" spans="1:8" s="8" customFormat="1" ht="61.5" customHeight="1" x14ac:dyDescent="0.2">
      <c r="A158" s="6">
        <v>1012</v>
      </c>
      <c r="B158" s="6">
        <v>31013</v>
      </c>
      <c r="C158" s="7" t="s">
        <v>148</v>
      </c>
      <c r="D158" s="41">
        <f>SUM(E158:H158)</f>
        <v>300100</v>
      </c>
      <c r="E158" s="32"/>
      <c r="F158" s="32"/>
      <c r="G158" s="32">
        <v>300100</v>
      </c>
      <c r="H158" s="32"/>
    </row>
    <row r="159" spans="1:8" x14ac:dyDescent="0.2">
      <c r="A159" s="5"/>
      <c r="B159" s="5"/>
      <c r="C159" s="9"/>
      <c r="D159" s="45"/>
      <c r="E159" s="33"/>
      <c r="F159" s="33"/>
      <c r="G159" s="33"/>
      <c r="H159" s="33"/>
    </row>
    <row r="160" spans="1:8" s="4" customFormat="1" ht="24.75" customHeight="1" x14ac:dyDescent="0.2">
      <c r="A160" s="5"/>
      <c r="B160" s="15"/>
      <c r="C160" s="15" t="s">
        <v>64</v>
      </c>
      <c r="D160" s="41">
        <f>D162+D163+D168</f>
        <v>1897262.5</v>
      </c>
      <c r="E160" s="41">
        <f t="shared" ref="E160:H160" si="45">E162+E163+E168</f>
        <v>0</v>
      </c>
      <c r="F160" s="41">
        <f t="shared" si="45"/>
        <v>90348.5</v>
      </c>
      <c r="G160" s="41">
        <f t="shared" si="45"/>
        <v>42000</v>
      </c>
      <c r="H160" s="41">
        <f t="shared" si="45"/>
        <v>1764914</v>
      </c>
    </row>
    <row r="161" spans="1:8" s="4" customFormat="1" x14ac:dyDescent="0.2">
      <c r="A161" s="5"/>
      <c r="B161" s="5"/>
      <c r="C161" s="5" t="s">
        <v>15</v>
      </c>
      <c r="D161" s="45"/>
      <c r="E161" s="33"/>
      <c r="F161" s="33"/>
      <c r="G161" s="33"/>
      <c r="H161" s="33"/>
    </row>
    <row r="162" spans="1:8" s="8" customFormat="1" ht="34.5" x14ac:dyDescent="0.2">
      <c r="A162" s="6">
        <v>1023</v>
      </c>
      <c r="B162" s="6">
        <v>31001</v>
      </c>
      <c r="C162" s="7" t="s">
        <v>174</v>
      </c>
      <c r="D162" s="41">
        <f t="shared" ref="D162" si="46">SUM(E162:H162)</f>
        <v>1764914</v>
      </c>
      <c r="E162" s="32"/>
      <c r="F162" s="32"/>
      <c r="G162" s="32"/>
      <c r="H162" s="32">
        <v>1764914</v>
      </c>
    </row>
    <row r="163" spans="1:8" s="8" customFormat="1" ht="42" customHeight="1" x14ac:dyDescent="0.2">
      <c r="A163" s="6">
        <v>1023</v>
      </c>
      <c r="B163" s="6">
        <v>31003</v>
      </c>
      <c r="C163" s="7" t="s">
        <v>65</v>
      </c>
      <c r="D163" s="41">
        <f>SUM(D165:D167)</f>
        <v>38000</v>
      </c>
      <c r="E163" s="32">
        <f>SUM(E165:E167)</f>
        <v>0</v>
      </c>
      <c r="F163" s="32">
        <f>SUM(F165:F167)</f>
        <v>0</v>
      </c>
      <c r="G163" s="32">
        <f>SUM(G165:G167)</f>
        <v>38000</v>
      </c>
      <c r="H163" s="32">
        <f>SUM(H165:H167)</f>
        <v>0</v>
      </c>
    </row>
    <row r="164" spans="1:8" s="4" customFormat="1" x14ac:dyDescent="0.2">
      <c r="A164" s="5"/>
      <c r="B164" s="5"/>
      <c r="C164" s="5" t="s">
        <v>15</v>
      </c>
      <c r="D164" s="45"/>
      <c r="E164" s="33"/>
      <c r="F164" s="33"/>
      <c r="G164" s="33"/>
      <c r="H164" s="33"/>
    </row>
    <row r="165" spans="1:8" s="4" customFormat="1" ht="86.25" x14ac:dyDescent="0.2">
      <c r="A165" s="5"/>
      <c r="B165" s="5"/>
      <c r="C165" s="18" t="s">
        <v>151</v>
      </c>
      <c r="D165" s="45">
        <f>SUM(E165:H165)</f>
        <v>5000</v>
      </c>
      <c r="E165" s="33"/>
      <c r="F165" s="33"/>
      <c r="G165" s="33">
        <v>5000</v>
      </c>
      <c r="H165" s="33"/>
    </row>
    <row r="166" spans="1:8" s="10" customFormat="1" ht="87.75" customHeight="1" x14ac:dyDescent="0.2">
      <c r="A166" s="20"/>
      <c r="B166" s="20"/>
      <c r="C166" s="18" t="s">
        <v>152</v>
      </c>
      <c r="D166" s="45">
        <f t="shared" ref="D166:D167" si="47">SUM(E166:H166)</f>
        <v>15000</v>
      </c>
      <c r="E166" s="39"/>
      <c r="F166" s="39"/>
      <c r="G166" s="39">
        <v>15000</v>
      </c>
      <c r="H166" s="39"/>
    </row>
    <row r="167" spans="1:8" s="10" customFormat="1" ht="87.75" customHeight="1" x14ac:dyDescent="0.2">
      <c r="A167" s="20"/>
      <c r="B167" s="20"/>
      <c r="C167" s="18" t="s">
        <v>153</v>
      </c>
      <c r="D167" s="45">
        <f t="shared" si="47"/>
        <v>18000</v>
      </c>
      <c r="E167" s="39"/>
      <c r="F167" s="39"/>
      <c r="G167" s="39">
        <v>18000</v>
      </c>
      <c r="H167" s="39"/>
    </row>
    <row r="168" spans="1:8" s="8" customFormat="1" ht="42" customHeight="1" x14ac:dyDescent="0.2">
      <c r="A168" s="6">
        <v>1023</v>
      </c>
      <c r="B168" s="6">
        <v>31004</v>
      </c>
      <c r="C168" s="7" t="s">
        <v>66</v>
      </c>
      <c r="D168" s="41">
        <f>SUM(D170:D172)</f>
        <v>94348.5</v>
      </c>
      <c r="E168" s="32">
        <f>SUM(E170:E172)</f>
        <v>0</v>
      </c>
      <c r="F168" s="32">
        <f>SUM(F170:F172)</f>
        <v>90348.5</v>
      </c>
      <c r="G168" s="32">
        <f>SUM(G170:G172)</f>
        <v>4000</v>
      </c>
      <c r="H168" s="32">
        <f>SUM(H170:H172)</f>
        <v>0</v>
      </c>
    </row>
    <row r="169" spans="1:8" s="4" customFormat="1" x14ac:dyDescent="0.2">
      <c r="A169" s="5"/>
      <c r="B169" s="5"/>
      <c r="C169" s="5" t="s">
        <v>15</v>
      </c>
      <c r="D169" s="45"/>
      <c r="E169" s="33"/>
      <c r="F169" s="33"/>
      <c r="G169" s="33"/>
      <c r="H169" s="33"/>
    </row>
    <row r="170" spans="1:8" ht="65.25" customHeight="1" x14ac:dyDescent="0.2">
      <c r="A170" s="5"/>
      <c r="B170" s="5"/>
      <c r="C170" s="18" t="s">
        <v>118</v>
      </c>
      <c r="D170" s="53">
        <f>SUM(E170:H170)</f>
        <v>90348.5</v>
      </c>
      <c r="E170" s="33"/>
      <c r="F170" s="33">
        <v>90348.5</v>
      </c>
      <c r="G170" s="33"/>
      <c r="H170" s="33"/>
    </row>
    <row r="171" spans="1:8" ht="90" customHeight="1" x14ac:dyDescent="0.2">
      <c r="A171" s="5"/>
      <c r="B171" s="5"/>
      <c r="C171" s="18" t="s">
        <v>154</v>
      </c>
      <c r="D171" s="53">
        <f>SUM(E171:H171)</f>
        <v>2500</v>
      </c>
      <c r="E171" s="33"/>
      <c r="F171" s="33"/>
      <c r="G171" s="33">
        <v>2500</v>
      </c>
      <c r="H171" s="33"/>
    </row>
    <row r="172" spans="1:8" ht="90.75" customHeight="1" x14ac:dyDescent="0.2">
      <c r="A172" s="5"/>
      <c r="B172" s="5"/>
      <c r="C172" s="18" t="s">
        <v>155</v>
      </c>
      <c r="D172" s="53">
        <f>SUM(E172:H172)</f>
        <v>1500</v>
      </c>
      <c r="E172" s="33"/>
      <c r="F172" s="33"/>
      <c r="G172" s="33">
        <v>1500</v>
      </c>
      <c r="H172" s="33"/>
    </row>
    <row r="173" spans="1:8" ht="27" customHeight="1" x14ac:dyDescent="0.2">
      <c r="A173" s="5"/>
      <c r="B173" s="5"/>
      <c r="C173" s="18"/>
      <c r="D173" s="53"/>
      <c r="E173" s="33"/>
      <c r="F173" s="33"/>
      <c r="G173" s="33"/>
      <c r="H173" s="33"/>
    </row>
    <row r="174" spans="1:8" s="4" customFormat="1" ht="34.5" x14ac:dyDescent="0.2">
      <c r="A174" s="5"/>
      <c r="B174" s="15"/>
      <c r="C174" s="15" t="s">
        <v>67</v>
      </c>
      <c r="D174" s="41">
        <f>D176+D177+D184+D185</f>
        <v>582407.48</v>
      </c>
      <c r="E174" s="32">
        <f t="shared" ref="E174:H174" si="48">E176+E177+E184+E185</f>
        <v>76334.38</v>
      </c>
      <c r="F174" s="32">
        <f t="shared" si="48"/>
        <v>124000</v>
      </c>
      <c r="G174" s="32">
        <f t="shared" si="48"/>
        <v>20573.099999999999</v>
      </c>
      <c r="H174" s="32">
        <f t="shared" si="48"/>
        <v>361500</v>
      </c>
    </row>
    <row r="175" spans="1:8" s="4" customFormat="1" x14ac:dyDescent="0.2">
      <c r="A175" s="5"/>
      <c r="B175" s="5"/>
      <c r="C175" s="5" t="s">
        <v>15</v>
      </c>
      <c r="D175" s="45"/>
      <c r="E175" s="33"/>
      <c r="F175" s="33"/>
      <c r="G175" s="33"/>
      <c r="H175" s="33"/>
    </row>
    <row r="176" spans="1:8" s="8" customFormat="1" ht="34.5" x14ac:dyDescent="0.2">
      <c r="A176" s="6">
        <v>1138</v>
      </c>
      <c r="B176" s="6">
        <v>31001</v>
      </c>
      <c r="C176" s="7" t="s">
        <v>68</v>
      </c>
      <c r="D176" s="41">
        <f t="shared" ref="D176" si="49">SUM(E176:H176)</f>
        <v>194900</v>
      </c>
      <c r="E176" s="32"/>
      <c r="F176" s="32"/>
      <c r="G176" s="32"/>
      <c r="H176" s="32">
        <v>194900</v>
      </c>
    </row>
    <row r="177" spans="1:8" s="46" customFormat="1" ht="85.5" customHeight="1" x14ac:dyDescent="0.2">
      <c r="A177" s="21">
        <v>1138</v>
      </c>
      <c r="B177" s="21">
        <v>31002</v>
      </c>
      <c r="C177" s="22" t="s">
        <v>132</v>
      </c>
      <c r="D177" s="48">
        <f>SUM(D179:D183)</f>
        <v>220907.48</v>
      </c>
      <c r="E177" s="48">
        <f>SUM(E179:E183)</f>
        <v>76334.38</v>
      </c>
      <c r="F177" s="48">
        <f t="shared" ref="F177:H177" si="50">SUM(F179:F183)</f>
        <v>124000</v>
      </c>
      <c r="G177" s="48">
        <f t="shared" si="50"/>
        <v>20573.099999999999</v>
      </c>
      <c r="H177" s="48">
        <f t="shared" si="50"/>
        <v>0</v>
      </c>
    </row>
    <row r="178" spans="1:8" s="46" customFormat="1" ht="22.5" customHeight="1" x14ac:dyDescent="0.2">
      <c r="A178" s="21"/>
      <c r="B178" s="21"/>
      <c r="C178" s="42" t="s">
        <v>133</v>
      </c>
      <c r="D178" s="48"/>
      <c r="E178" s="48"/>
      <c r="F178" s="48"/>
      <c r="G178" s="48"/>
      <c r="H178" s="48"/>
    </row>
    <row r="179" spans="1:8" s="46" customFormat="1" ht="43.5" customHeight="1" x14ac:dyDescent="0.2">
      <c r="A179" s="21"/>
      <c r="B179" s="21"/>
      <c r="C179" s="18" t="s">
        <v>134</v>
      </c>
      <c r="D179" s="48">
        <f>SUM(E179:H179)</f>
        <v>65194.48</v>
      </c>
      <c r="E179" s="48">
        <v>65194.48</v>
      </c>
      <c r="F179" s="48"/>
      <c r="G179" s="48"/>
      <c r="H179" s="48"/>
    </row>
    <row r="180" spans="1:8" s="46" customFormat="1" ht="43.5" customHeight="1" x14ac:dyDescent="0.2">
      <c r="A180" s="21"/>
      <c r="B180" s="21"/>
      <c r="C180" s="18" t="s">
        <v>135</v>
      </c>
      <c r="D180" s="48">
        <f t="shared" ref="D180:D183" si="51">SUM(E180:H180)</f>
        <v>11139.9</v>
      </c>
      <c r="E180" s="48">
        <v>11139.9</v>
      </c>
      <c r="F180" s="48"/>
      <c r="G180" s="48"/>
      <c r="H180" s="48"/>
    </row>
    <row r="181" spans="1:8" s="46" customFormat="1" ht="61.5" customHeight="1" x14ac:dyDescent="0.2">
      <c r="A181" s="21"/>
      <c r="B181" s="21"/>
      <c r="C181" s="18" t="s">
        <v>136</v>
      </c>
      <c r="D181" s="48">
        <f t="shared" si="51"/>
        <v>56471.43</v>
      </c>
      <c r="E181" s="48"/>
      <c r="F181" s="48">
        <v>56471.43</v>
      </c>
      <c r="G181" s="48"/>
      <c r="H181" s="48"/>
    </row>
    <row r="182" spans="1:8" s="46" customFormat="1" ht="43.5" customHeight="1" x14ac:dyDescent="0.2">
      <c r="A182" s="21"/>
      <c r="B182" s="21"/>
      <c r="C182" s="18" t="s">
        <v>137</v>
      </c>
      <c r="D182" s="48">
        <f t="shared" si="51"/>
        <v>67528.570000000007</v>
      </c>
      <c r="E182" s="48"/>
      <c r="F182" s="48">
        <v>67528.570000000007</v>
      </c>
      <c r="G182" s="48"/>
      <c r="H182" s="48"/>
    </row>
    <row r="183" spans="1:8" s="46" customFormat="1" ht="56.25" customHeight="1" x14ac:dyDescent="0.2">
      <c r="A183" s="21"/>
      <c r="B183" s="21"/>
      <c r="C183" s="18" t="s">
        <v>138</v>
      </c>
      <c r="D183" s="48">
        <f t="shared" si="51"/>
        <v>20573.099999999999</v>
      </c>
      <c r="E183" s="48"/>
      <c r="F183" s="48"/>
      <c r="G183" s="48">
        <v>20573.099999999999</v>
      </c>
      <c r="H183" s="48"/>
    </row>
    <row r="184" spans="1:8" s="46" customFormat="1" ht="85.5" customHeight="1" x14ac:dyDescent="0.2">
      <c r="A184" s="21">
        <v>1138</v>
      </c>
      <c r="B184" s="21">
        <v>31003</v>
      </c>
      <c r="C184" s="22" t="s">
        <v>139</v>
      </c>
      <c r="D184" s="48">
        <f>+E184+F184+G184+H184</f>
        <v>153200</v>
      </c>
      <c r="E184" s="48">
        <v>0</v>
      </c>
      <c r="F184" s="48">
        <v>0</v>
      </c>
      <c r="G184" s="48">
        <v>0</v>
      </c>
      <c r="H184" s="48">
        <v>153200</v>
      </c>
    </row>
    <row r="185" spans="1:8" s="8" customFormat="1" ht="85.5" customHeight="1" x14ac:dyDescent="0.2">
      <c r="A185" s="6">
        <v>1138</v>
      </c>
      <c r="B185" s="6">
        <v>31005</v>
      </c>
      <c r="C185" s="7" t="s">
        <v>69</v>
      </c>
      <c r="D185" s="41">
        <f t="shared" ref="D185" si="52">SUM(E185:H185)</f>
        <v>13400</v>
      </c>
      <c r="E185" s="32"/>
      <c r="F185" s="32"/>
      <c r="G185" s="32"/>
      <c r="H185" s="32">
        <v>13400</v>
      </c>
    </row>
    <row r="186" spans="1:8" ht="22.5" customHeight="1" x14ac:dyDescent="0.2">
      <c r="A186" s="5"/>
      <c r="B186" s="5"/>
      <c r="C186" s="9"/>
      <c r="D186" s="45"/>
      <c r="E186" s="33"/>
      <c r="F186" s="33"/>
      <c r="G186" s="33"/>
      <c r="H186" s="33"/>
    </row>
    <row r="187" spans="1:8" s="4" customFormat="1" ht="36" customHeight="1" x14ac:dyDescent="0.2">
      <c r="A187" s="5"/>
      <c r="B187" s="15"/>
      <c r="C187" s="15" t="s">
        <v>70</v>
      </c>
      <c r="D187" s="41">
        <f>SUM(D189:D192)</f>
        <v>653762.69999999995</v>
      </c>
      <c r="E187" s="32">
        <f t="shared" ref="E187:H187" si="53">SUM(E189:E192)</f>
        <v>0</v>
      </c>
      <c r="F187" s="32">
        <f t="shared" si="53"/>
        <v>0</v>
      </c>
      <c r="G187" s="32">
        <f t="shared" si="53"/>
        <v>0</v>
      </c>
      <c r="H187" s="32">
        <f t="shared" si="53"/>
        <v>653762.69999999995</v>
      </c>
    </row>
    <row r="188" spans="1:8" s="4" customFormat="1" ht="25.5" customHeight="1" x14ac:dyDescent="0.2">
      <c r="A188" s="5"/>
      <c r="B188" s="5"/>
      <c r="C188" s="5" t="s">
        <v>15</v>
      </c>
      <c r="D188" s="45"/>
      <c r="E188" s="33"/>
      <c r="F188" s="33"/>
      <c r="G188" s="33"/>
      <c r="H188" s="33"/>
    </row>
    <row r="189" spans="1:8" s="8" customFormat="1" ht="61.5" customHeight="1" x14ac:dyDescent="0.2">
      <c r="A189" s="6">
        <v>1095</v>
      </c>
      <c r="B189" s="6">
        <v>31001</v>
      </c>
      <c r="C189" s="7" t="s">
        <v>71</v>
      </c>
      <c r="D189" s="41">
        <f>SUM(E189:H189)</f>
        <v>2660</v>
      </c>
      <c r="E189" s="32"/>
      <c r="F189" s="32"/>
      <c r="G189" s="32"/>
      <c r="H189" s="32">
        <v>2660</v>
      </c>
    </row>
    <row r="190" spans="1:8" s="8" customFormat="1" ht="81" customHeight="1" x14ac:dyDescent="0.2">
      <c r="A190" s="6">
        <v>1014</v>
      </c>
      <c r="B190" s="6">
        <v>31001</v>
      </c>
      <c r="C190" s="7" t="s">
        <v>72</v>
      </c>
      <c r="D190" s="41">
        <f t="shared" ref="D190" si="54">SUM(E190:H190)</f>
        <v>500</v>
      </c>
      <c r="E190" s="32"/>
      <c r="F190" s="32"/>
      <c r="G190" s="32"/>
      <c r="H190" s="32">
        <v>500</v>
      </c>
    </row>
    <row r="191" spans="1:8" s="8" customFormat="1" ht="56.25" customHeight="1" x14ac:dyDescent="0.2">
      <c r="A191" s="21">
        <v>1175</v>
      </c>
      <c r="B191" s="21">
        <v>31001</v>
      </c>
      <c r="C191" s="22" t="s">
        <v>113</v>
      </c>
      <c r="D191" s="41">
        <f t="shared" ref="D191:D192" si="55">SUM(E191:H191)</f>
        <v>515041.7</v>
      </c>
      <c r="E191" s="32"/>
      <c r="F191" s="32"/>
      <c r="G191" s="32"/>
      <c r="H191" s="32">
        <v>515041.7</v>
      </c>
    </row>
    <row r="192" spans="1:8" s="8" customFormat="1" ht="85.5" customHeight="1" x14ac:dyDescent="0.2">
      <c r="A192" s="21">
        <v>1083</v>
      </c>
      <c r="B192" s="21">
        <v>31001</v>
      </c>
      <c r="C192" s="22" t="s">
        <v>114</v>
      </c>
      <c r="D192" s="41">
        <f t="shared" si="55"/>
        <v>135561</v>
      </c>
      <c r="E192" s="32"/>
      <c r="F192" s="32"/>
      <c r="G192" s="32"/>
      <c r="H192" s="32">
        <v>135561</v>
      </c>
    </row>
    <row r="193" spans="1:8" x14ac:dyDescent="0.2">
      <c r="A193" s="5"/>
      <c r="B193" s="5"/>
      <c r="C193" s="9"/>
      <c r="D193" s="45"/>
      <c r="E193" s="33"/>
      <c r="F193" s="33"/>
      <c r="G193" s="33"/>
      <c r="H193" s="33"/>
    </row>
    <row r="194" spans="1:8" s="4" customFormat="1" ht="24.75" customHeight="1" x14ac:dyDescent="0.2">
      <c r="A194" s="5"/>
      <c r="B194" s="15"/>
      <c r="C194" s="15" t="s">
        <v>73</v>
      </c>
      <c r="D194" s="41">
        <f>D196</f>
        <v>31210</v>
      </c>
      <c r="E194" s="32">
        <f t="shared" ref="E194:H194" si="56">E196</f>
        <v>0</v>
      </c>
      <c r="F194" s="32">
        <f t="shared" si="56"/>
        <v>0</v>
      </c>
      <c r="G194" s="32">
        <f t="shared" si="56"/>
        <v>0</v>
      </c>
      <c r="H194" s="32">
        <f t="shared" si="56"/>
        <v>31210</v>
      </c>
    </row>
    <row r="195" spans="1:8" s="4" customFormat="1" x14ac:dyDescent="0.2">
      <c r="A195" s="5"/>
      <c r="B195" s="5"/>
      <c r="C195" s="5" t="s">
        <v>15</v>
      </c>
      <c r="D195" s="45"/>
      <c r="E195" s="33"/>
      <c r="F195" s="33"/>
      <c r="G195" s="33"/>
      <c r="H195" s="33"/>
    </row>
    <row r="196" spans="1:8" s="8" customFormat="1" ht="39.75" customHeight="1" x14ac:dyDescent="0.2">
      <c r="A196" s="6">
        <v>1161</v>
      </c>
      <c r="B196" s="6">
        <v>31001</v>
      </c>
      <c r="C196" s="7" t="s">
        <v>74</v>
      </c>
      <c r="D196" s="41">
        <f t="shared" ref="D196" si="57">SUM(E196:H196)</f>
        <v>31210</v>
      </c>
      <c r="E196" s="32"/>
      <c r="F196" s="32"/>
      <c r="G196" s="32"/>
      <c r="H196" s="32">
        <v>31210</v>
      </c>
    </row>
    <row r="197" spans="1:8" x14ac:dyDescent="0.2">
      <c r="A197" s="5"/>
      <c r="B197" s="5"/>
      <c r="C197" s="9"/>
      <c r="D197" s="45"/>
      <c r="E197" s="33"/>
      <c r="F197" s="33"/>
      <c r="G197" s="33"/>
      <c r="H197" s="33"/>
    </row>
    <row r="198" spans="1:8" s="4" customFormat="1" ht="44.25" customHeight="1" x14ac:dyDescent="0.2">
      <c r="A198" s="5"/>
      <c r="B198" s="15"/>
      <c r="C198" s="15" t="s">
        <v>75</v>
      </c>
      <c r="D198" s="41">
        <f>D200</f>
        <v>3474.8</v>
      </c>
      <c r="E198" s="32">
        <f t="shared" ref="E198:H198" si="58">E200</f>
        <v>0</v>
      </c>
      <c r="F198" s="32">
        <f t="shared" si="58"/>
        <v>0</v>
      </c>
      <c r="G198" s="32">
        <f t="shared" si="58"/>
        <v>0</v>
      </c>
      <c r="H198" s="32">
        <f t="shared" si="58"/>
        <v>3474.8</v>
      </c>
    </row>
    <row r="199" spans="1:8" s="4" customFormat="1" x14ac:dyDescent="0.2">
      <c r="A199" s="5"/>
      <c r="B199" s="5"/>
      <c r="C199" s="5" t="s">
        <v>15</v>
      </c>
      <c r="D199" s="45"/>
      <c r="E199" s="33"/>
      <c r="F199" s="33"/>
      <c r="G199" s="33"/>
      <c r="H199" s="33"/>
    </row>
    <row r="200" spans="1:8" s="8" customFormat="1" ht="58.5" customHeight="1" x14ac:dyDescent="0.2">
      <c r="A200" s="6">
        <v>1060</v>
      </c>
      <c r="B200" s="6">
        <v>31001</v>
      </c>
      <c r="C200" s="7" t="s">
        <v>105</v>
      </c>
      <c r="D200" s="41">
        <f t="shared" ref="D200" si="59">SUM(E200:H200)</f>
        <v>3474.8</v>
      </c>
      <c r="E200" s="32"/>
      <c r="F200" s="32"/>
      <c r="G200" s="32"/>
      <c r="H200" s="32">
        <v>3474.8</v>
      </c>
    </row>
    <row r="201" spans="1:8" x14ac:dyDescent="0.2">
      <c r="A201" s="5"/>
      <c r="B201" s="5"/>
      <c r="C201" s="9"/>
      <c r="D201" s="45"/>
      <c r="E201" s="33"/>
      <c r="F201" s="33"/>
      <c r="G201" s="33"/>
      <c r="H201" s="33"/>
    </row>
    <row r="202" spans="1:8" s="4" customFormat="1" ht="22.5" customHeight="1" x14ac:dyDescent="0.2">
      <c r="A202" s="5"/>
      <c r="B202" s="15"/>
      <c r="C202" s="15" t="s">
        <v>76</v>
      </c>
      <c r="D202" s="41">
        <f>D204</f>
        <v>27547.8</v>
      </c>
      <c r="E202" s="32">
        <f t="shared" ref="E202:H202" si="60">E204</f>
        <v>0</v>
      </c>
      <c r="F202" s="32">
        <f t="shared" si="60"/>
        <v>0</v>
      </c>
      <c r="G202" s="32">
        <f t="shared" si="60"/>
        <v>0</v>
      </c>
      <c r="H202" s="32">
        <f t="shared" si="60"/>
        <v>27547.8</v>
      </c>
    </row>
    <row r="203" spans="1:8" s="4" customFormat="1" x14ac:dyDescent="0.2">
      <c r="A203" s="5"/>
      <c r="B203" s="5"/>
      <c r="C203" s="5" t="s">
        <v>15</v>
      </c>
      <c r="D203" s="45"/>
      <c r="E203" s="33"/>
      <c r="F203" s="33"/>
      <c r="G203" s="33"/>
      <c r="H203" s="33"/>
    </row>
    <row r="204" spans="1:8" s="8" customFormat="1" ht="43.5" customHeight="1" x14ac:dyDescent="0.2">
      <c r="A204" s="6">
        <v>1180</v>
      </c>
      <c r="B204" s="6">
        <v>31001</v>
      </c>
      <c r="C204" s="7" t="s">
        <v>77</v>
      </c>
      <c r="D204" s="41">
        <f t="shared" ref="D204" si="61">SUM(E204:H204)</f>
        <v>27547.8</v>
      </c>
      <c r="E204" s="32"/>
      <c r="F204" s="32"/>
      <c r="G204" s="32"/>
      <c r="H204" s="32">
        <v>27547.8</v>
      </c>
    </row>
    <row r="205" spans="1:8" x14ac:dyDescent="0.2">
      <c r="A205" s="5"/>
      <c r="B205" s="5"/>
      <c r="C205" s="9"/>
      <c r="D205" s="45"/>
      <c r="E205" s="33"/>
      <c r="F205" s="33"/>
      <c r="G205" s="33"/>
      <c r="H205" s="33"/>
    </row>
    <row r="206" spans="1:8" s="4" customFormat="1" ht="21.75" customHeight="1" x14ac:dyDescent="0.2">
      <c r="A206" s="5"/>
      <c r="B206" s="15"/>
      <c r="C206" s="15" t="s">
        <v>78</v>
      </c>
      <c r="D206" s="41">
        <f>D208+D209+D214</f>
        <v>547620</v>
      </c>
      <c r="E206" s="32">
        <f t="shared" ref="E206:H206" si="62">E208+E209+E214</f>
        <v>0</v>
      </c>
      <c r="F206" s="32">
        <f t="shared" si="62"/>
        <v>0</v>
      </c>
      <c r="G206" s="32">
        <f t="shared" si="62"/>
        <v>543000</v>
      </c>
      <c r="H206" s="32">
        <f t="shared" si="62"/>
        <v>4620</v>
      </c>
    </row>
    <row r="207" spans="1:8" s="4" customFormat="1" x14ac:dyDescent="0.2">
      <c r="A207" s="5"/>
      <c r="B207" s="5"/>
      <c r="C207" s="5" t="s">
        <v>15</v>
      </c>
      <c r="D207" s="45"/>
      <c r="E207" s="33"/>
      <c r="F207" s="33"/>
      <c r="G207" s="33"/>
      <c r="H207" s="33"/>
    </row>
    <row r="208" spans="1:8" s="8" customFormat="1" ht="42" customHeight="1" x14ac:dyDescent="0.2">
      <c r="A208" s="6">
        <v>1103</v>
      </c>
      <c r="B208" s="6">
        <v>11002</v>
      </c>
      <c r="C208" s="7" t="s">
        <v>79</v>
      </c>
      <c r="D208" s="41">
        <f t="shared" ref="D208" si="63">SUM(E208:H208)</f>
        <v>48000</v>
      </c>
      <c r="E208" s="32"/>
      <c r="F208" s="32"/>
      <c r="G208" s="32">
        <v>48000</v>
      </c>
      <c r="H208" s="32"/>
    </row>
    <row r="209" spans="1:8" s="8" customFormat="1" ht="61.5" customHeight="1" x14ac:dyDescent="0.2">
      <c r="A209" s="6">
        <v>1103</v>
      </c>
      <c r="B209" s="6">
        <v>11003</v>
      </c>
      <c r="C209" s="7" t="s">
        <v>80</v>
      </c>
      <c r="D209" s="41">
        <f>SUM(E209:H209)</f>
        <v>495000</v>
      </c>
      <c r="E209" s="32">
        <v>0</v>
      </c>
      <c r="F209" s="32">
        <v>0</v>
      </c>
      <c r="G209" s="32">
        <v>495000</v>
      </c>
      <c r="H209" s="32">
        <v>0</v>
      </c>
    </row>
    <row r="210" spans="1:8" s="8" customFormat="1" ht="27" customHeight="1" x14ac:dyDescent="0.2">
      <c r="A210" s="6"/>
      <c r="B210" s="6"/>
      <c r="C210" s="5" t="s">
        <v>164</v>
      </c>
      <c r="D210" s="41">
        <f>SUM(E210:H210)</f>
        <v>495000</v>
      </c>
      <c r="E210" s="32">
        <f t="shared" ref="E210:F210" si="64">SUM(E211:E213)</f>
        <v>0</v>
      </c>
      <c r="F210" s="32">
        <f t="shared" si="64"/>
        <v>0</v>
      </c>
      <c r="G210" s="32">
        <f>SUM(G211:G213)</f>
        <v>495000</v>
      </c>
      <c r="H210" s="32">
        <f>SUM(H211:H213)</f>
        <v>0</v>
      </c>
    </row>
    <row r="211" spans="1:8" s="8" customFormat="1" ht="114" customHeight="1" x14ac:dyDescent="0.2">
      <c r="A211" s="6"/>
      <c r="B211" s="6"/>
      <c r="C211" s="18" t="s">
        <v>167</v>
      </c>
      <c r="D211" s="41">
        <f>SUM(E211:H211)</f>
        <v>236109</v>
      </c>
      <c r="E211" s="32"/>
      <c r="F211" s="32"/>
      <c r="G211" s="32">
        <v>236109</v>
      </c>
      <c r="H211" s="32"/>
    </row>
    <row r="212" spans="1:8" s="8" customFormat="1" ht="110.25" customHeight="1" x14ac:dyDescent="0.2">
      <c r="A212" s="6"/>
      <c r="B212" s="6"/>
      <c r="C212" s="18" t="s">
        <v>165</v>
      </c>
      <c r="D212" s="41">
        <f t="shared" ref="D212:D213" si="65">SUM(E212:H212)</f>
        <v>84916</v>
      </c>
      <c r="E212" s="32"/>
      <c r="F212" s="32"/>
      <c r="G212" s="32">
        <v>84916</v>
      </c>
      <c r="H212" s="32"/>
    </row>
    <row r="213" spans="1:8" s="8" customFormat="1" ht="105.75" customHeight="1" x14ac:dyDescent="0.2">
      <c r="A213" s="6"/>
      <c r="B213" s="6"/>
      <c r="C213" s="18" t="s">
        <v>166</v>
      </c>
      <c r="D213" s="41">
        <f t="shared" si="65"/>
        <v>173975</v>
      </c>
      <c r="E213" s="32"/>
      <c r="F213" s="32"/>
      <c r="G213" s="32">
        <v>173975</v>
      </c>
      <c r="H213" s="32"/>
    </row>
    <row r="214" spans="1:8" s="8" customFormat="1" ht="51.75" x14ac:dyDescent="0.2">
      <c r="A214" s="6">
        <v>1103</v>
      </c>
      <c r="B214" s="6">
        <v>31001</v>
      </c>
      <c r="C214" s="7" t="s">
        <v>81</v>
      </c>
      <c r="D214" s="41">
        <f t="shared" ref="D214" si="66">SUM(E214:H214)</f>
        <v>4620</v>
      </c>
      <c r="E214" s="32"/>
      <c r="F214" s="32"/>
      <c r="G214" s="32"/>
      <c r="H214" s="32">
        <v>4620</v>
      </c>
    </row>
    <row r="215" spans="1:8" ht="19.5" customHeight="1" x14ac:dyDescent="0.2">
      <c r="A215" s="5"/>
      <c r="B215" s="5"/>
      <c r="C215" s="7"/>
      <c r="D215" s="41"/>
      <c r="E215" s="33"/>
      <c r="F215" s="33"/>
      <c r="G215" s="32"/>
      <c r="H215" s="33"/>
    </row>
    <row r="216" spans="1:8" s="4" customFormat="1" ht="21" customHeight="1" x14ac:dyDescent="0.2">
      <c r="A216" s="5"/>
      <c r="B216" s="15"/>
      <c r="C216" s="15" t="s">
        <v>83</v>
      </c>
      <c r="D216" s="41">
        <f>D218</f>
        <v>13181</v>
      </c>
      <c r="E216" s="32">
        <f>E218</f>
        <v>0</v>
      </c>
      <c r="F216" s="32">
        <f>F218</f>
        <v>0</v>
      </c>
      <c r="G216" s="32">
        <f>G218</f>
        <v>0</v>
      </c>
      <c r="H216" s="32">
        <f>H218</f>
        <v>13181</v>
      </c>
    </row>
    <row r="217" spans="1:8" s="4" customFormat="1" x14ac:dyDescent="0.2">
      <c r="A217" s="5"/>
      <c r="B217" s="5"/>
      <c r="C217" s="5" t="s">
        <v>15</v>
      </c>
      <c r="D217" s="45"/>
      <c r="E217" s="33"/>
      <c r="F217" s="33"/>
      <c r="G217" s="33"/>
      <c r="H217" s="33"/>
    </row>
    <row r="218" spans="1:8" s="8" customFormat="1" ht="34.5" x14ac:dyDescent="0.2">
      <c r="A218" s="6">
        <v>1002</v>
      </c>
      <c r="B218" s="6">
        <v>31001</v>
      </c>
      <c r="C218" s="7" t="s">
        <v>84</v>
      </c>
      <c r="D218" s="41">
        <f t="shared" ref="D218" si="67">SUM(E218:H218)</f>
        <v>13181</v>
      </c>
      <c r="E218" s="32"/>
      <c r="F218" s="32"/>
      <c r="G218" s="32"/>
      <c r="H218" s="32">
        <v>13181</v>
      </c>
    </row>
    <row r="219" spans="1:8" x14ac:dyDescent="0.2">
      <c r="A219" s="5"/>
      <c r="B219" s="5"/>
      <c r="C219" s="9"/>
      <c r="D219" s="45"/>
      <c r="E219" s="33"/>
      <c r="F219" s="33"/>
      <c r="G219" s="33"/>
      <c r="H219" s="33"/>
    </row>
    <row r="220" spans="1:8" s="4" customFormat="1" ht="21" customHeight="1" x14ac:dyDescent="0.2">
      <c r="A220" s="5"/>
      <c r="B220" s="15"/>
      <c r="C220" s="15" t="s">
        <v>85</v>
      </c>
      <c r="D220" s="41">
        <f>D222</f>
        <v>6981.5</v>
      </c>
      <c r="E220" s="32">
        <f>E222</f>
        <v>0</v>
      </c>
      <c r="F220" s="32">
        <f>F222</f>
        <v>0</v>
      </c>
      <c r="G220" s="32">
        <f>G222</f>
        <v>0</v>
      </c>
      <c r="H220" s="32">
        <f>H222</f>
        <v>6981.5</v>
      </c>
    </row>
    <row r="221" spans="1:8" s="4" customFormat="1" x14ac:dyDescent="0.2">
      <c r="A221" s="5"/>
      <c r="B221" s="5"/>
      <c r="C221" s="5" t="s">
        <v>15</v>
      </c>
      <c r="D221" s="45"/>
      <c r="E221" s="33"/>
      <c r="F221" s="33"/>
      <c r="G221" s="33"/>
      <c r="H221" s="33"/>
    </row>
    <row r="222" spans="1:8" s="8" customFormat="1" ht="34.5" x14ac:dyDescent="0.2">
      <c r="A222" s="6">
        <v>1009</v>
      </c>
      <c r="B222" s="6">
        <v>31001</v>
      </c>
      <c r="C222" s="7" t="s">
        <v>86</v>
      </c>
      <c r="D222" s="41">
        <f t="shared" ref="D222" si="68">SUM(E222:H222)</f>
        <v>6981.5</v>
      </c>
      <c r="E222" s="32"/>
      <c r="F222" s="32"/>
      <c r="G222" s="32"/>
      <c r="H222" s="32">
        <v>6981.5</v>
      </c>
    </row>
    <row r="223" spans="1:8" x14ac:dyDescent="0.2">
      <c r="A223" s="5"/>
      <c r="B223" s="5"/>
      <c r="C223" s="9"/>
      <c r="D223" s="45"/>
      <c r="E223" s="33"/>
      <c r="F223" s="33"/>
      <c r="G223" s="33"/>
      <c r="H223" s="33"/>
    </row>
    <row r="224" spans="1:8" s="4" customFormat="1" ht="21" customHeight="1" x14ac:dyDescent="0.2">
      <c r="A224" s="5"/>
      <c r="B224" s="15"/>
      <c r="C224" s="15" t="s">
        <v>87</v>
      </c>
      <c r="D224" s="41">
        <f>D226</f>
        <v>3325</v>
      </c>
      <c r="E224" s="32">
        <f>E226</f>
        <v>0</v>
      </c>
      <c r="F224" s="32">
        <f>F226</f>
        <v>0</v>
      </c>
      <c r="G224" s="32">
        <f>G226</f>
        <v>0</v>
      </c>
      <c r="H224" s="32">
        <f>H226</f>
        <v>3325</v>
      </c>
    </row>
    <row r="225" spans="1:8" s="4" customFormat="1" x14ac:dyDescent="0.2">
      <c r="A225" s="5"/>
      <c r="B225" s="5"/>
      <c r="C225" s="5" t="s">
        <v>15</v>
      </c>
      <c r="D225" s="45"/>
      <c r="E225" s="33"/>
      <c r="F225" s="33"/>
      <c r="G225" s="33"/>
      <c r="H225" s="33"/>
    </row>
    <row r="226" spans="1:8" s="8" customFormat="1" ht="61.5" customHeight="1" x14ac:dyDescent="0.2">
      <c r="A226" s="6">
        <v>1010</v>
      </c>
      <c r="B226" s="6">
        <v>31001</v>
      </c>
      <c r="C226" s="7" t="s">
        <v>88</v>
      </c>
      <c r="D226" s="41">
        <f t="shared" ref="D226" si="69">SUM(E226:H226)</f>
        <v>3325</v>
      </c>
      <c r="E226" s="32"/>
      <c r="F226" s="32"/>
      <c r="G226" s="32"/>
      <c r="H226" s="32">
        <v>3325</v>
      </c>
    </row>
    <row r="227" spans="1:8" x14ac:dyDescent="0.2">
      <c r="A227" s="5"/>
      <c r="B227" s="5"/>
      <c r="C227" s="9"/>
      <c r="D227" s="45"/>
      <c r="E227" s="33"/>
      <c r="F227" s="33"/>
      <c r="G227" s="33"/>
      <c r="H227" s="33"/>
    </row>
    <row r="228" spans="1:8" s="4" customFormat="1" ht="21" customHeight="1" x14ac:dyDescent="0.2">
      <c r="A228" s="5"/>
      <c r="B228" s="15"/>
      <c r="C228" s="15" t="s">
        <v>89</v>
      </c>
      <c r="D228" s="41">
        <f>D230</f>
        <v>15869</v>
      </c>
      <c r="E228" s="32">
        <f>E230</f>
        <v>0</v>
      </c>
      <c r="F228" s="32">
        <f>F230</f>
        <v>0</v>
      </c>
      <c r="G228" s="32">
        <f>G230</f>
        <v>0</v>
      </c>
      <c r="H228" s="32">
        <f>H230</f>
        <v>15869</v>
      </c>
    </row>
    <row r="229" spans="1:8" s="4" customFormat="1" x14ac:dyDescent="0.2">
      <c r="A229" s="5"/>
      <c r="B229" s="5"/>
      <c r="C229" s="5" t="s">
        <v>15</v>
      </c>
      <c r="D229" s="45"/>
      <c r="E229" s="33"/>
      <c r="F229" s="33"/>
      <c r="G229" s="33"/>
      <c r="H229" s="33"/>
    </row>
    <row r="230" spans="1:8" s="8" customFormat="1" ht="34.5" x14ac:dyDescent="0.2">
      <c r="A230" s="6">
        <v>1025</v>
      </c>
      <c r="B230" s="6">
        <v>31001</v>
      </c>
      <c r="C230" s="7" t="s">
        <v>90</v>
      </c>
      <c r="D230" s="41">
        <f t="shared" ref="D230" si="70">SUM(E230:H230)</f>
        <v>15869</v>
      </c>
      <c r="E230" s="32"/>
      <c r="F230" s="32"/>
      <c r="G230" s="32"/>
      <c r="H230" s="32">
        <v>15869</v>
      </c>
    </row>
    <row r="231" spans="1:8" x14ac:dyDescent="0.2">
      <c r="A231" s="5"/>
      <c r="B231" s="5"/>
      <c r="C231" s="9"/>
      <c r="D231" s="45"/>
      <c r="E231" s="33"/>
      <c r="F231" s="33"/>
      <c r="G231" s="33"/>
      <c r="H231" s="33"/>
    </row>
    <row r="232" spans="1:8" s="4" customFormat="1" ht="21" customHeight="1" x14ac:dyDescent="0.2">
      <c r="A232" s="5"/>
      <c r="B232" s="15"/>
      <c r="C232" s="15" t="s">
        <v>91</v>
      </c>
      <c r="D232" s="41">
        <f>D234</f>
        <v>3500</v>
      </c>
      <c r="E232" s="32">
        <f>E234</f>
        <v>0</v>
      </c>
      <c r="F232" s="32">
        <f>F234</f>
        <v>0</v>
      </c>
      <c r="G232" s="32">
        <f>G234</f>
        <v>0</v>
      </c>
      <c r="H232" s="32">
        <f>H234</f>
        <v>3500</v>
      </c>
    </row>
    <row r="233" spans="1:8" s="4" customFormat="1" x14ac:dyDescent="0.2">
      <c r="A233" s="5"/>
      <c r="B233" s="5"/>
      <c r="C233" s="5" t="s">
        <v>15</v>
      </c>
      <c r="D233" s="45"/>
      <c r="E233" s="33"/>
      <c r="F233" s="33"/>
      <c r="G233" s="33"/>
      <c r="H233" s="33"/>
    </row>
    <row r="234" spans="1:8" s="8" customFormat="1" ht="40.5" customHeight="1" x14ac:dyDescent="0.2">
      <c r="A234" s="6">
        <v>1030</v>
      </c>
      <c r="B234" s="6">
        <v>31001</v>
      </c>
      <c r="C234" s="7" t="s">
        <v>92</v>
      </c>
      <c r="D234" s="41">
        <f t="shared" ref="D234" si="71">SUM(E234:H234)</f>
        <v>3500</v>
      </c>
      <c r="E234" s="32"/>
      <c r="F234" s="32"/>
      <c r="G234" s="32"/>
      <c r="H234" s="32">
        <v>3500</v>
      </c>
    </row>
    <row r="235" spans="1:8" x14ac:dyDescent="0.2">
      <c r="A235" s="5"/>
      <c r="B235" s="5"/>
      <c r="C235" s="9"/>
      <c r="D235" s="45"/>
      <c r="E235" s="33"/>
      <c r="F235" s="33"/>
      <c r="G235" s="33"/>
      <c r="H235" s="33"/>
    </row>
    <row r="236" spans="1:8" s="4" customFormat="1" ht="21" customHeight="1" x14ac:dyDescent="0.2">
      <c r="A236" s="5"/>
      <c r="B236" s="15"/>
      <c r="C236" s="15" t="s">
        <v>93</v>
      </c>
      <c r="D236" s="41">
        <f>D238</f>
        <v>4893.3999999999996</v>
      </c>
      <c r="E236" s="32">
        <f>E238</f>
        <v>0</v>
      </c>
      <c r="F236" s="32">
        <f>F238</f>
        <v>0</v>
      </c>
      <c r="G236" s="32">
        <f>G238</f>
        <v>0</v>
      </c>
      <c r="H236" s="32">
        <f>H238</f>
        <v>4893.3999999999996</v>
      </c>
    </row>
    <row r="237" spans="1:8" s="4" customFormat="1" x14ac:dyDescent="0.2">
      <c r="A237" s="5"/>
      <c r="B237" s="5"/>
      <c r="C237" s="5" t="s">
        <v>15</v>
      </c>
      <c r="D237" s="45"/>
      <c r="E237" s="33"/>
      <c r="F237" s="33"/>
      <c r="G237" s="33"/>
      <c r="H237" s="33"/>
    </row>
    <row r="238" spans="1:8" s="8" customFormat="1" ht="40.5" customHeight="1" x14ac:dyDescent="0.2">
      <c r="A238" s="6">
        <v>1039</v>
      </c>
      <c r="B238" s="6">
        <v>31001</v>
      </c>
      <c r="C238" s="7" t="s">
        <v>94</v>
      </c>
      <c r="D238" s="41">
        <f t="shared" ref="D238" si="72">SUM(E238:H238)</f>
        <v>4893.3999999999996</v>
      </c>
      <c r="E238" s="32"/>
      <c r="F238" s="32"/>
      <c r="G238" s="32"/>
      <c r="H238" s="32">
        <v>4893.3999999999996</v>
      </c>
    </row>
    <row r="239" spans="1:8" x14ac:dyDescent="0.2">
      <c r="A239" s="5"/>
      <c r="B239" s="5"/>
      <c r="C239" s="9"/>
      <c r="D239" s="45"/>
      <c r="E239" s="33"/>
      <c r="F239" s="33"/>
      <c r="G239" s="33"/>
      <c r="H239" s="33"/>
    </row>
    <row r="240" spans="1:8" s="4" customFormat="1" ht="21" customHeight="1" x14ac:dyDescent="0.2">
      <c r="A240" s="5"/>
      <c r="B240" s="15"/>
      <c r="C240" s="15" t="s">
        <v>95</v>
      </c>
      <c r="D240" s="41">
        <f>D242</f>
        <v>3000</v>
      </c>
      <c r="E240" s="32">
        <f>E242</f>
        <v>0</v>
      </c>
      <c r="F240" s="32">
        <f>F242</f>
        <v>0</v>
      </c>
      <c r="G240" s="32">
        <f>G242</f>
        <v>0</v>
      </c>
      <c r="H240" s="32">
        <f>H242</f>
        <v>3000</v>
      </c>
    </row>
    <row r="241" spans="1:8" s="4" customFormat="1" x14ac:dyDescent="0.2">
      <c r="A241" s="5"/>
      <c r="B241" s="5"/>
      <c r="C241" s="5" t="s">
        <v>15</v>
      </c>
      <c r="D241" s="45"/>
      <c r="E241" s="33"/>
      <c r="F241" s="33"/>
      <c r="G241" s="33"/>
      <c r="H241" s="33"/>
    </row>
    <row r="242" spans="1:8" s="8" customFormat="1" ht="49.5" customHeight="1" x14ac:dyDescent="0.2">
      <c r="A242" s="6">
        <v>1047</v>
      </c>
      <c r="B242" s="6">
        <v>31001</v>
      </c>
      <c r="C242" s="7" t="s">
        <v>96</v>
      </c>
      <c r="D242" s="41">
        <f t="shared" ref="D242" si="73">SUM(E242:H242)</f>
        <v>3000</v>
      </c>
      <c r="E242" s="32"/>
      <c r="F242" s="32"/>
      <c r="G242" s="32"/>
      <c r="H242" s="32">
        <v>3000</v>
      </c>
    </row>
    <row r="243" spans="1:8" x14ac:dyDescent="0.2">
      <c r="A243" s="5"/>
      <c r="B243" s="5"/>
      <c r="C243" s="9"/>
      <c r="D243" s="45"/>
      <c r="E243" s="33"/>
      <c r="F243" s="33"/>
      <c r="G243" s="33"/>
      <c r="H243" s="33"/>
    </row>
    <row r="244" spans="1:8" s="4" customFormat="1" ht="21" customHeight="1" x14ac:dyDescent="0.2">
      <c r="A244" s="5"/>
      <c r="B244" s="15"/>
      <c r="C244" s="15" t="s">
        <v>97</v>
      </c>
      <c r="D244" s="41">
        <f>D246</f>
        <v>17233.3</v>
      </c>
      <c r="E244" s="32">
        <f>E246</f>
        <v>0</v>
      </c>
      <c r="F244" s="32">
        <f>F246</f>
        <v>0</v>
      </c>
      <c r="G244" s="32">
        <f>G246</f>
        <v>0</v>
      </c>
      <c r="H244" s="32">
        <f>H246</f>
        <v>17233.3</v>
      </c>
    </row>
    <row r="245" spans="1:8" s="4" customFormat="1" x14ac:dyDescent="0.2">
      <c r="A245" s="5"/>
      <c r="B245" s="5"/>
      <c r="C245" s="5" t="s">
        <v>15</v>
      </c>
      <c r="D245" s="45"/>
      <c r="E245" s="33"/>
      <c r="F245" s="33"/>
      <c r="G245" s="33"/>
      <c r="H245" s="33"/>
    </row>
    <row r="246" spans="1:8" s="8" customFormat="1" ht="59.25" customHeight="1" x14ac:dyDescent="0.2">
      <c r="A246" s="6">
        <v>1051</v>
      </c>
      <c r="B246" s="6">
        <v>31001</v>
      </c>
      <c r="C246" s="7" t="s">
        <v>98</v>
      </c>
      <c r="D246" s="41">
        <f t="shared" ref="D246" si="74">SUM(E246:H246)</f>
        <v>17233.3</v>
      </c>
      <c r="E246" s="32"/>
      <c r="F246" s="32"/>
      <c r="G246" s="32"/>
      <c r="H246" s="32">
        <v>17233.3</v>
      </c>
    </row>
    <row r="247" spans="1:8" x14ac:dyDescent="0.2">
      <c r="A247" s="5"/>
      <c r="B247" s="5"/>
      <c r="C247" s="9"/>
      <c r="D247" s="45"/>
      <c r="E247" s="33"/>
      <c r="F247" s="33"/>
      <c r="G247" s="33"/>
      <c r="H247" s="33"/>
    </row>
    <row r="248" spans="1:8" s="4" customFormat="1" ht="21" customHeight="1" x14ac:dyDescent="0.2">
      <c r="A248" s="5"/>
      <c r="B248" s="15"/>
      <c r="C248" s="15" t="s">
        <v>99</v>
      </c>
      <c r="D248" s="41">
        <f>D250</f>
        <v>4945.5</v>
      </c>
      <c r="E248" s="32">
        <f>E250</f>
        <v>0</v>
      </c>
      <c r="F248" s="32">
        <f>F250</f>
        <v>0</v>
      </c>
      <c r="G248" s="32">
        <f>G250</f>
        <v>0</v>
      </c>
      <c r="H248" s="32">
        <f>H250</f>
        <v>4945.5</v>
      </c>
    </row>
    <row r="249" spans="1:8" s="4" customFormat="1" x14ac:dyDescent="0.2">
      <c r="A249" s="5"/>
      <c r="B249" s="5"/>
      <c r="C249" s="5" t="s">
        <v>15</v>
      </c>
      <c r="D249" s="45"/>
      <c r="E249" s="33"/>
      <c r="F249" s="33"/>
      <c r="G249" s="33"/>
      <c r="H249" s="33"/>
    </row>
    <row r="250" spans="1:8" s="8" customFormat="1" ht="51.75" customHeight="1" x14ac:dyDescent="0.2">
      <c r="A250" s="6">
        <v>1055</v>
      </c>
      <c r="B250" s="6">
        <v>31001</v>
      </c>
      <c r="C250" s="7" t="s">
        <v>100</v>
      </c>
      <c r="D250" s="41">
        <f t="shared" ref="D250" si="75">SUM(E250:H250)</f>
        <v>4945.5</v>
      </c>
      <c r="E250" s="32"/>
      <c r="F250" s="32"/>
      <c r="G250" s="32"/>
      <c r="H250" s="32">
        <v>4945.5</v>
      </c>
    </row>
  </sheetData>
  <customSheetViews>
    <customSheetView guid="{8A68503D-EAEE-49D7-B957-F867E305B493}" showPageBreaks="1" printArea="1">
      <selection activeCell="N9" sqref="N9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1"/>
      <headerFooter>
        <oddFooter>&amp;C&amp;P</oddFooter>
      </headerFooter>
    </customSheetView>
    <customSheetView guid="{E7299FF9-9BFD-4228-A75B-920C4DDCA7D1}" showPageBreaks="1">
      <selection activeCell="J14" sqref="J14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2"/>
      <headerFooter>
        <oddFooter>&amp;C&amp;P</oddFooter>
      </headerFooter>
    </customSheetView>
    <customSheetView guid="{155F7499-2150-4D1D-A33C-609506E2BE56}" topLeftCell="A135">
      <selection activeCell="M150" sqref="M150"/>
      <pageMargins left="0.36" right="0.3" top="0.28999999999999998" bottom="0.36" header="0.17" footer="0.17"/>
      <printOptions horizontalCentered="1"/>
      <pageSetup paperSize="9" scale="91" firstPageNumber="233" orientation="landscape" useFirstPageNumber="1" horizontalDpi="96" verticalDpi="96" r:id="rId3"/>
      <headerFooter>
        <oddFooter>&amp;C&amp;P</oddFooter>
      </headerFooter>
    </customSheetView>
    <customSheetView guid="{C2B771FF-7EA5-48FE-AC7B-8F46ADB6509C}" printArea="1">
      <selection activeCell="I7" sqref="I7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4"/>
      <headerFooter>
        <oddFooter>&amp;C&amp;P</oddFooter>
      </headerFooter>
    </customSheetView>
    <customSheetView guid="{C1CA0EED-2C54-4470-BEA3-7FC59665EB35}" showPageBreaks="1" printArea="1">
      <selection activeCell="E11" sqref="E11"/>
      <pageMargins left="0.2" right="0.17" top="0.28999999999999998" bottom="0.36" header="0.17" footer="0.17"/>
      <printOptions horizontalCentered="1"/>
      <pageSetup paperSize="9" scale="90" orientation="landscape" useFirstPageNumber="1" horizontalDpi="96" verticalDpi="96" r:id="rId5"/>
      <headerFooter>
        <oddFooter>&amp;C&amp;P</oddFooter>
      </headerFooter>
    </customSheetView>
  </customSheetViews>
  <mergeCells count="8">
    <mergeCell ref="A1:H1"/>
    <mergeCell ref="A2:H2"/>
    <mergeCell ref="A3:H3"/>
    <mergeCell ref="G4:H4"/>
    <mergeCell ref="A5:B5"/>
    <mergeCell ref="C5:C6"/>
    <mergeCell ref="D5:D6"/>
    <mergeCell ref="E5:H5"/>
  </mergeCells>
  <printOptions horizontalCentered="1"/>
  <pageMargins left="0.36" right="0.3" top="0.28999999999999998" bottom="0.36" header="0.17" footer="0.17"/>
  <pageSetup paperSize="9" scale="90" firstPageNumber="234" orientation="landscape" useFirstPageNumber="1" horizontalDpi="4294967294" verticalDpi="4294967294" r:id="rId6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C23" sqref="C23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53.28515625" style="1" customWidth="1"/>
    <col min="4" max="4" width="18.140625" style="54" customWidth="1"/>
    <col min="5" max="5" width="17.85546875" style="40" customWidth="1"/>
    <col min="6" max="6" width="18.7109375" style="40" bestFit="1" customWidth="1"/>
    <col min="7" max="7" width="16.28515625" style="40" customWidth="1"/>
    <col min="8" max="8" width="16.8554687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/>
  <customSheetViews>
    <customSheetView guid="{8A68503D-EAEE-49D7-B957-F867E305B493}">
      <selection activeCell="C23" sqref="C23"/>
      <pageMargins left="0.7" right="0.7" top="0.75" bottom="0.75" header="0.3" footer="0.3"/>
    </customSheetView>
    <customSheetView guid="{E7299FF9-9BFD-4228-A75B-920C4DDCA7D1}">
      <selection activeCell="C23" sqref="C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"/>
  <sheetViews>
    <sheetView workbookViewId="0">
      <selection activeCell="L24" sqref="L24"/>
    </sheetView>
  </sheetViews>
  <sheetFormatPr defaultColWidth="9.140625" defaultRowHeight="17.25" x14ac:dyDescent="0.2"/>
  <cols>
    <col min="1" max="1" width="7.42578125" style="4" customWidth="1"/>
    <col min="2" max="2" width="8.7109375" style="4" customWidth="1"/>
    <col min="3" max="3" width="40.42578125" style="1" customWidth="1"/>
    <col min="4" max="4" width="17.42578125" style="54" customWidth="1"/>
    <col min="5" max="8" width="17.7109375" style="40" customWidth="1"/>
    <col min="9" max="9" width="22" style="1" customWidth="1"/>
    <col min="10" max="11" width="9.140625" style="1"/>
    <col min="12" max="12" width="15.5703125" style="1" customWidth="1"/>
    <col min="13" max="16384" width="9.140625" style="1"/>
  </cols>
  <sheetData/>
  <customSheetViews>
    <customSheetView guid="{8A68503D-EAEE-49D7-B957-F867E305B493}">
      <selection activeCell="L24" sqref="L24"/>
      <pageMargins left="0.2" right="0.2" top="0.25" bottom="0.25" header="0.3" footer="0.3"/>
      <pageSetup paperSize="9" orientation="landscape" verticalDpi="0" r:id="rId1"/>
    </customSheetView>
    <customSheetView guid="{E7299FF9-9BFD-4228-A75B-920C4DDCA7D1}">
      <selection activeCell="L24" sqref="L24"/>
      <pageMargins left="0.2" right="0.2" top="0.25" bottom="0.25" header="0.3" footer="0.3"/>
      <pageSetup paperSize="9" orientation="landscape" verticalDpi="0" r:id="rId2"/>
    </customSheetView>
  </customSheetViews>
  <pageMargins left="0.2" right="0.2" top="0.25" bottom="0.25" header="0.3" footer="0.3"/>
  <pageSetup paperSize="9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Sheet5</vt:lpstr>
      <vt:lpstr>Sheet1</vt:lpstr>
      <vt:lpstr>Sheet2</vt:lpstr>
      <vt:lpstr>Sheet5!Print_Area</vt:lpstr>
      <vt:lpstr>Sheet5!Print_Titles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Shishyan</dc:creator>
  <cp:keywords>https:/mul-minfin.gov.am/tasks/docs/attachment.php?id=1269455&amp;fn=Kapital_N_1_N_3_18.11.18.xlsx&amp;out=1&amp;token=</cp:keywords>
  <cp:lastModifiedBy>iravaban</cp:lastModifiedBy>
  <cp:lastPrinted>2019-12-11T07:40:46Z</cp:lastPrinted>
  <dcterms:created xsi:type="dcterms:W3CDTF">2019-07-04T05:37:23Z</dcterms:created>
  <dcterms:modified xsi:type="dcterms:W3CDTF">2019-12-19T11:24:39Z</dcterms:modified>
</cp:coreProperties>
</file>